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75" windowWidth="14625" windowHeight="6975" activeTab="0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'운영'!$B$1:$H$49</definedName>
    <definedName name="_xlnm.Print_Area" localSheetId="0">'재무'!$A$1:$H$43</definedName>
    <definedName name="_xlnm.Print_Area" localSheetId="2">'현금'!$A$1:$H$42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<sst xmlns="http://schemas.openxmlformats.org/spreadsheetml/2006/main" count="222" uniqueCount="165">
  <si>
    <t>Ⅰ.</t>
  </si>
  <si>
    <t>1.</t>
  </si>
  <si>
    <t>2.</t>
  </si>
  <si>
    <t>3.</t>
  </si>
  <si>
    <t>4.</t>
  </si>
  <si>
    <t>5.</t>
  </si>
  <si>
    <t>6.</t>
  </si>
  <si>
    <t>Ⅱ.</t>
  </si>
  <si>
    <t>Ⅲ.</t>
  </si>
  <si>
    <t>Ⅳ.</t>
  </si>
  <si>
    <t>12.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</si>
  <si>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</si>
  <si>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</si>
  <si>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</si>
  <si>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</si>
  <si>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</si>
  <si>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</si>
  <si>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</si>
  <si>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</si>
  <si>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</si>
  <si>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(단위 : 원)</t>
  </si>
  <si>
    <t>1.</t>
  </si>
  <si>
    <t>10.</t>
  </si>
  <si>
    <t>가.</t>
  </si>
  <si>
    <t>나.</t>
  </si>
  <si>
    <t>IV.</t>
  </si>
  <si>
    <t>감가상각누계액</t>
  </si>
  <si>
    <t>투자자산</t>
  </si>
  <si>
    <t>II.</t>
  </si>
  <si>
    <t>III.</t>
  </si>
  <si>
    <t>유형자산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</si>
  <si>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</si>
  <si>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</si>
  <si>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</si>
  <si>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</si>
  <si>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</si>
  <si>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</si>
  <si>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</si>
  <si>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현금및현금성자산</t>
  </si>
  <si>
    <t>유동자산</t>
  </si>
  <si>
    <t>비유동자산</t>
  </si>
  <si>
    <t>선급비용</t>
  </si>
  <si>
    <t>선급법인세</t>
  </si>
  <si>
    <t>시설장치</t>
  </si>
  <si>
    <t>1.</t>
  </si>
  <si>
    <t>2.</t>
  </si>
  <si>
    <t>유동부채</t>
  </si>
  <si>
    <t>미지급금</t>
  </si>
  <si>
    <t>비유동부채</t>
  </si>
  <si>
    <t>사업수익</t>
  </si>
  <si>
    <t>사업비용</t>
  </si>
  <si>
    <t>직원급여및상여금</t>
  </si>
  <si>
    <t>복리후생비</t>
  </si>
  <si>
    <t>여비교통비</t>
  </si>
  <si>
    <t>통신비</t>
  </si>
  <si>
    <t>보험료</t>
  </si>
  <si>
    <t>도서인쇄비</t>
  </si>
  <si>
    <t>용역비</t>
  </si>
  <si>
    <t>소모품비</t>
  </si>
  <si>
    <t>사무용품비</t>
  </si>
  <si>
    <t>사업외수익</t>
  </si>
  <si>
    <t>사업외비용</t>
  </si>
  <si>
    <t>사업활동현금흐름</t>
  </si>
  <si>
    <t>선급법인세의 감소(증가)</t>
  </si>
  <si>
    <t>비품의 취득</t>
  </si>
  <si>
    <t>기초의현금</t>
  </si>
  <si>
    <t>기말의현금</t>
  </si>
  <si>
    <t>경상북도북부청소년성문화센터</t>
  </si>
  <si>
    <t>7.</t>
  </si>
  <si>
    <t>8.</t>
  </si>
  <si>
    <t>9.</t>
  </si>
  <si>
    <t>11.</t>
  </si>
  <si>
    <t>13.</t>
  </si>
  <si>
    <t>가.</t>
  </si>
  <si>
    <t>다.</t>
  </si>
  <si>
    <t>재   무   상   태   표</t>
  </si>
  <si>
    <t>운   영   성   과   표</t>
  </si>
  <si>
    <t>현   금   흐   름   표</t>
  </si>
  <si>
    <t>퇴직급여충당부채</t>
  </si>
  <si>
    <t>퇴직급여</t>
  </si>
  <si>
    <t>단기금융상품</t>
  </si>
  <si>
    <t>차량운반구</t>
  </si>
  <si>
    <t>3.</t>
  </si>
  <si>
    <t>국비보조금</t>
  </si>
  <si>
    <t>도비보조금</t>
  </si>
  <si>
    <t>기타부담금</t>
  </si>
  <si>
    <t>전력비</t>
  </si>
  <si>
    <t>세금과공과</t>
  </si>
  <si>
    <t>차량유지비</t>
  </si>
  <si>
    <t>교육훈련비</t>
  </si>
  <si>
    <t>단기금융상품의취득</t>
  </si>
  <si>
    <t>14.</t>
  </si>
  <si>
    <t>15.</t>
  </si>
  <si>
    <t>16.</t>
  </si>
  <si>
    <t>17.</t>
  </si>
  <si>
    <t>18.</t>
  </si>
  <si>
    <t>19.</t>
  </si>
  <si>
    <t>(계속)</t>
  </si>
  <si>
    <t>운영성과표-계속</t>
  </si>
  <si>
    <t>사업활동으로인한자산·부채의변동</t>
  </si>
  <si>
    <t>잡이익</t>
  </si>
  <si>
    <t>수선비</t>
  </si>
  <si>
    <t>업무추진비</t>
  </si>
  <si>
    <t>사업이익(손실)</t>
  </si>
  <si>
    <t>선급비용의 감소(증가)</t>
  </si>
  <si>
    <t>투자활동으로인한현금흐름</t>
  </si>
  <si>
    <t>투자활동으로인한현금유입액</t>
  </si>
  <si>
    <t>투자활동으로인한현금유출액</t>
  </si>
  <si>
    <t>재무활동으로인한현금흐름</t>
  </si>
  <si>
    <t>재무활동으로인한현금유입액</t>
  </si>
  <si>
    <t>재무활동으로인한현금유출액</t>
  </si>
  <si>
    <t>현금의증가(감소)(Ⅰ+Ⅱ+Ⅲ)</t>
  </si>
  <si>
    <t>라.</t>
  </si>
  <si>
    <t>예수금의증가(감소)</t>
  </si>
  <si>
    <t>(계속)</t>
  </si>
  <si>
    <t>재무상태표-계속</t>
  </si>
  <si>
    <t>경상북도북부청소년성문화센터</t>
  </si>
  <si>
    <t>경상북도북부청소년성문화센터</t>
  </si>
  <si>
    <t>마.</t>
  </si>
  <si>
    <t>현금의유입이없는수익등의차감</t>
  </si>
  <si>
    <t>현금의유출이없는비용등의가산</t>
  </si>
  <si>
    <t>수도광열비</t>
  </si>
  <si>
    <t>잡손실</t>
  </si>
  <si>
    <t>미수금의 감소(증가)</t>
  </si>
  <si>
    <t>바.</t>
  </si>
  <si>
    <t>미지급비용의증가(감소)</t>
  </si>
  <si>
    <t>단기금융상품의감소</t>
  </si>
  <si>
    <t>시설장치의취득</t>
  </si>
  <si>
    <t>사.</t>
  </si>
  <si>
    <t>보조사업영비</t>
  </si>
  <si>
    <t>차량운반구의취득</t>
  </si>
  <si>
    <t>라.</t>
  </si>
  <si>
    <t>현금흐름표-계속</t>
  </si>
  <si>
    <t>예수금</t>
  </si>
  <si>
    <t>20.</t>
  </si>
  <si>
    <t>제 10 기 2020년 12월 31일 현재</t>
  </si>
  <si>
    <t>제 10 기 2020년 1월 1일부터 2020년 12월 31일까지</t>
  </si>
  <si>
    <t>선급금</t>
  </si>
  <si>
    <t>미지급비용</t>
  </si>
  <si>
    <t>운반비</t>
  </si>
  <si>
    <t>유형자산처분손실</t>
  </si>
  <si>
    <t>전기오류수정손실</t>
  </si>
  <si>
    <t>선급금의감소(증가)</t>
  </si>
  <si>
    <t>퇴직금의지급 또는 전환</t>
  </si>
  <si>
    <t>비품의처분</t>
  </si>
  <si>
    <t>21.</t>
  </si>
  <si>
    <t>제 11 기 2021년 1월 1일부터 2021년 12월 31일까지</t>
  </si>
  <si>
    <t>제          11 (당)        기</t>
  </si>
  <si>
    <t>제          10 (전)        기</t>
  </si>
  <si>
    <t>제 11 기 2021년 1월 1일부터 2021년 12월 31일까지</t>
  </si>
  <si>
    <t>제          11 (당)        기</t>
  </si>
  <si>
    <t>제          10 (전)        기</t>
  </si>
  <si>
    <t>제 11 기 2021년 12월 31일 현재</t>
  </si>
  <si>
    <t>제          11 (당)        기</t>
  </si>
  <si>
    <t>제          10 (전)        기</t>
  </si>
  <si>
    <t>지급임차료</t>
  </si>
  <si>
    <t>22.</t>
  </si>
  <si>
    <t>아.</t>
  </si>
  <si>
    <t>순자산</t>
  </si>
  <si>
    <t>기본순자산</t>
  </si>
  <si>
    <t>보통순자산</t>
  </si>
  <si>
    <t>순자산총계</t>
  </si>
  <si>
    <t>부채및순자산총계</t>
  </si>
  <si>
    <t>당기운영이익(손실)</t>
  </si>
  <si>
    <t>당기운영이익(손실)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</si>
</sst>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20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9" fillId="0" borderId="21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17" xfId="88" applyNumberFormat="1" applyFont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12" fillId="0" borderId="1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horizontal="left" vertical="center"/>
    </xf>
    <xf numFmtId="185" fontId="3" fillId="0" borderId="20" xfId="69" applyNumberFormat="1" applyFont="1" applyBorder="1" applyAlignment="1">
      <alignment vertical="center"/>
    </xf>
    <xf numFmtId="41" fontId="3" fillId="0" borderId="20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186" fontId="3" fillId="0" borderId="21" xfId="88" applyNumberFormat="1" applyFont="1" applyFill="1" applyBorder="1" applyAlignment="1">
      <alignment vertical="center"/>
      <protection/>
    </xf>
    <xf numFmtId="41" fontId="3" fillId="0" borderId="19" xfId="69" applyFont="1" applyFill="1" applyBorder="1" applyAlignment="1">
      <alignment vertical="center"/>
    </xf>
    <xf numFmtId="41" fontId="3" fillId="0" borderId="0" xfId="69" applyFont="1" applyAlignment="1">
      <alignment horizontal="left" vertical="center"/>
    </xf>
    <xf numFmtId="41" fontId="4" fillId="0" borderId="0" xfId="69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44792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3"/>
  <sheetViews>
    <sheetView tabSelected="1" zoomScalePageLayoutView="0" workbookViewId="0" topLeftCell="B1">
      <selection activeCell="M6" sqref="M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9" t="s">
        <v>75</v>
      </c>
      <c r="C1" s="89"/>
      <c r="D1" s="89"/>
      <c r="E1" s="89"/>
      <c r="F1" s="89"/>
      <c r="G1" s="89"/>
      <c r="H1" s="89"/>
    </row>
    <row r="2" spans="2:8" ht="15" customHeight="1">
      <c r="B2" s="90" t="s">
        <v>152</v>
      </c>
      <c r="C2" s="90"/>
      <c r="D2" s="90"/>
      <c r="E2" s="90"/>
      <c r="F2" s="90"/>
      <c r="G2" s="90"/>
      <c r="H2" s="90"/>
    </row>
    <row r="3" spans="2:8" ht="15" customHeight="1">
      <c r="B3" s="90" t="s">
        <v>135</v>
      </c>
      <c r="C3" s="90"/>
      <c r="D3" s="90"/>
      <c r="E3" s="90"/>
      <c r="F3" s="90"/>
      <c r="G3" s="90"/>
      <c r="H3" s="9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16.5" customHeight="1">
      <c r="B5" s="2" t="s">
        <v>117</v>
      </c>
      <c r="C5" s="3"/>
      <c r="E5" s="42"/>
      <c r="F5" s="43"/>
      <c r="G5" s="42"/>
      <c r="H5" s="43" t="s">
        <v>20</v>
      </c>
    </row>
    <row r="6" spans="2:8" ht="36.75" customHeight="1">
      <c r="B6" s="84" t="s">
        <v>15</v>
      </c>
      <c r="C6" s="85"/>
      <c r="D6" s="86"/>
      <c r="E6" s="87" t="s">
        <v>153</v>
      </c>
      <c r="F6" s="86"/>
      <c r="G6" s="87" t="s">
        <v>154</v>
      </c>
      <c r="H6" s="88"/>
    </row>
    <row r="7" spans="2:8" ht="21" customHeight="1">
      <c r="B7" s="80" t="s">
        <v>16</v>
      </c>
      <c r="C7" s="81"/>
      <c r="D7" s="8"/>
      <c r="E7" s="56"/>
      <c r="F7" s="25"/>
      <c r="G7" s="56"/>
      <c r="H7" s="25"/>
    </row>
    <row r="8" spans="2:8" ht="21" customHeight="1">
      <c r="B8" s="9" t="s">
        <v>0</v>
      </c>
      <c r="C8" s="6" t="s">
        <v>39</v>
      </c>
      <c r="D8" s="10"/>
      <c r="E8" s="12"/>
      <c r="F8" s="12">
        <f>SUM(E9:E13)</f>
        <v>65462047</v>
      </c>
      <c r="G8" s="12"/>
      <c r="H8" s="12">
        <f>SUM(G9:G13)</f>
        <v>67601117</v>
      </c>
    </row>
    <row r="9" spans="2:8" ht="21" customHeight="1">
      <c r="B9" s="11" t="s">
        <v>1</v>
      </c>
      <c r="C9" s="6" t="s">
        <v>38</v>
      </c>
      <c r="D9" s="10"/>
      <c r="E9" s="58">
        <v>63870527</v>
      </c>
      <c r="F9" s="12"/>
      <c r="G9" s="58">
        <v>65823113</v>
      </c>
      <c r="H9" s="12"/>
    </row>
    <row r="10" spans="2:8" ht="21" customHeight="1">
      <c r="B10" s="11" t="s">
        <v>2</v>
      </c>
      <c r="C10" s="6" t="s">
        <v>80</v>
      </c>
      <c r="D10" s="10"/>
      <c r="E10" s="57">
        <v>752</v>
      </c>
      <c r="F10" s="12"/>
      <c r="G10" s="57">
        <v>0</v>
      </c>
      <c r="H10" s="12"/>
    </row>
    <row r="11" spans="2:8" ht="21" customHeight="1">
      <c r="B11" s="11" t="s">
        <v>3</v>
      </c>
      <c r="C11" s="6" t="s">
        <v>137</v>
      </c>
      <c r="D11" s="10"/>
      <c r="E11" s="57">
        <v>0</v>
      </c>
      <c r="F11" s="12"/>
      <c r="G11" s="57">
        <v>77000</v>
      </c>
      <c r="H11" s="12"/>
    </row>
    <row r="12" spans="2:8" ht="21" customHeight="1">
      <c r="B12" s="11" t="s">
        <v>4</v>
      </c>
      <c r="C12" s="6" t="s">
        <v>41</v>
      </c>
      <c r="D12" s="10"/>
      <c r="E12" s="58">
        <v>1577768</v>
      </c>
      <c r="F12" s="12"/>
      <c r="G12" s="58">
        <v>1687104</v>
      </c>
      <c r="H12" s="12"/>
    </row>
    <row r="13" spans="2:8" ht="21" customHeight="1">
      <c r="B13" s="11" t="s">
        <v>5</v>
      </c>
      <c r="C13" s="6" t="s">
        <v>42</v>
      </c>
      <c r="D13" s="10"/>
      <c r="E13" s="58">
        <v>13000</v>
      </c>
      <c r="F13" s="12"/>
      <c r="G13" s="58">
        <v>13900</v>
      </c>
      <c r="H13" s="12"/>
    </row>
    <row r="14" spans="2:8" ht="21" customHeight="1">
      <c r="B14" s="9" t="s">
        <v>28</v>
      </c>
      <c r="C14" s="6" t="s">
        <v>40</v>
      </c>
      <c r="D14" s="10"/>
      <c r="E14" s="57"/>
      <c r="F14" s="41">
        <f>F15+F16</f>
        <v>64451120</v>
      </c>
      <c r="G14" s="57"/>
      <c r="H14" s="41">
        <f>H15+H16</f>
        <v>47208431</v>
      </c>
    </row>
    <row r="15" spans="2:8" ht="21" customHeight="1">
      <c r="B15" s="55">
        <v>-1</v>
      </c>
      <c r="C15" s="6" t="s">
        <v>27</v>
      </c>
      <c r="D15" s="10"/>
      <c r="E15" s="57"/>
      <c r="F15" s="12">
        <v>0</v>
      </c>
      <c r="G15" s="57"/>
      <c r="H15" s="12">
        <v>0</v>
      </c>
    </row>
    <row r="16" spans="2:8" ht="21" customHeight="1">
      <c r="B16" s="55">
        <v>-2</v>
      </c>
      <c r="C16" s="6" t="s">
        <v>30</v>
      </c>
      <c r="D16" s="53"/>
      <c r="E16" s="57"/>
      <c r="F16" s="41">
        <f>SUM(E17:E22)</f>
        <v>64451120</v>
      </c>
      <c r="G16" s="57"/>
      <c r="H16" s="41">
        <f>SUM(G17:G22)</f>
        <v>47208431</v>
      </c>
    </row>
    <row r="17" spans="2:8" ht="21" customHeight="1">
      <c r="B17" s="11" t="s">
        <v>44</v>
      </c>
      <c r="C17" s="6" t="s">
        <v>43</v>
      </c>
      <c r="D17" s="10"/>
      <c r="E17" s="12">
        <v>2000000</v>
      </c>
      <c r="F17" s="44"/>
      <c r="G17" s="12">
        <v>0</v>
      </c>
      <c r="H17" s="44"/>
    </row>
    <row r="18" spans="2:8" ht="21" customHeight="1">
      <c r="B18" s="11"/>
      <c r="C18" s="6" t="s">
        <v>26</v>
      </c>
      <c r="D18" s="10"/>
      <c r="E18" s="41">
        <v>-200000</v>
      </c>
      <c r="F18" s="12"/>
      <c r="G18" s="12">
        <v>0</v>
      </c>
      <c r="H18" s="12"/>
    </row>
    <row r="19" spans="2:8" ht="21" customHeight="1">
      <c r="B19" s="11" t="s">
        <v>45</v>
      </c>
      <c r="C19" s="6" t="s">
        <v>81</v>
      </c>
      <c r="D19" s="10"/>
      <c r="E19" s="41">
        <v>275578860</v>
      </c>
      <c r="F19" s="12"/>
      <c r="G19" s="41">
        <v>242532050</v>
      </c>
      <c r="H19" s="12"/>
    </row>
    <row r="20" spans="2:8" ht="21" customHeight="1">
      <c r="B20" s="11"/>
      <c r="C20" s="6" t="s">
        <v>26</v>
      </c>
      <c r="D20" s="10"/>
      <c r="E20" s="41">
        <v>-244236371</v>
      </c>
      <c r="F20" s="12"/>
      <c r="G20" s="41">
        <v>-236513950</v>
      </c>
      <c r="H20" s="12"/>
    </row>
    <row r="21" spans="2:8" ht="21" customHeight="1">
      <c r="B21" s="11" t="s">
        <v>82</v>
      </c>
      <c r="C21" s="6" t="s">
        <v>31</v>
      </c>
      <c r="D21" s="10"/>
      <c r="E21" s="57">
        <v>67680850</v>
      </c>
      <c r="F21" s="12"/>
      <c r="G21" s="57">
        <v>67180850</v>
      </c>
      <c r="H21" s="12"/>
    </row>
    <row r="22" spans="2:8" ht="21" customHeight="1">
      <c r="B22" s="14"/>
      <c r="C22" s="6" t="s">
        <v>26</v>
      </c>
      <c r="D22" s="10"/>
      <c r="E22" s="41">
        <v>-36372219</v>
      </c>
      <c r="F22" s="41"/>
      <c r="G22" s="41">
        <v>-25990519</v>
      </c>
      <c r="H22" s="41"/>
    </row>
    <row r="23" spans="2:8" ht="21" customHeight="1" thickBot="1">
      <c r="B23" s="78" t="s">
        <v>17</v>
      </c>
      <c r="C23" s="79"/>
      <c r="D23" s="19"/>
      <c r="E23" s="57"/>
      <c r="F23" s="63">
        <f>F8+F14</f>
        <v>129913167</v>
      </c>
      <c r="G23" s="57"/>
      <c r="H23" s="63">
        <f>H8+H14</f>
        <v>114809548</v>
      </c>
    </row>
    <row r="24" spans="2:8" ht="21" customHeight="1" thickTop="1">
      <c r="B24" s="78" t="s">
        <v>18</v>
      </c>
      <c r="C24" s="79"/>
      <c r="D24" s="19"/>
      <c r="E24" s="57"/>
      <c r="F24" s="12"/>
      <c r="G24" s="57"/>
      <c r="H24" s="12"/>
    </row>
    <row r="25" spans="2:8" ht="21" customHeight="1">
      <c r="B25" s="9" t="s">
        <v>0</v>
      </c>
      <c r="C25" s="6" t="s">
        <v>46</v>
      </c>
      <c r="D25" s="10"/>
      <c r="E25" s="57"/>
      <c r="F25" s="12">
        <f>SUM(E26:E28)</f>
        <v>5766500</v>
      </c>
      <c r="G25" s="57"/>
      <c r="H25" s="12">
        <f>SUM(G26:G28)</f>
        <v>10833186</v>
      </c>
    </row>
    <row r="26" spans="2:8" ht="21" customHeight="1">
      <c r="B26" s="11" t="s">
        <v>1</v>
      </c>
      <c r="C26" s="6" t="s">
        <v>47</v>
      </c>
      <c r="D26" s="10"/>
      <c r="E26" s="57">
        <v>5766500</v>
      </c>
      <c r="F26" s="12"/>
      <c r="G26" s="57">
        <v>10683586</v>
      </c>
      <c r="H26" s="12"/>
    </row>
    <row r="27" spans="2:8" ht="21" customHeight="1">
      <c r="B27" s="11" t="s">
        <v>2</v>
      </c>
      <c r="C27" s="6" t="s">
        <v>133</v>
      </c>
      <c r="D27" s="10"/>
      <c r="E27" s="57">
        <v>0</v>
      </c>
      <c r="F27" s="12"/>
      <c r="G27" s="57">
        <v>132000</v>
      </c>
      <c r="H27" s="12"/>
    </row>
    <row r="28" spans="2:8" ht="21" customHeight="1">
      <c r="B28" s="11" t="s">
        <v>3</v>
      </c>
      <c r="C28" s="6" t="s">
        <v>138</v>
      </c>
      <c r="D28" s="10"/>
      <c r="E28" s="57">
        <v>0</v>
      </c>
      <c r="F28" s="12"/>
      <c r="G28" s="57">
        <v>17600</v>
      </c>
      <c r="H28" s="12"/>
    </row>
    <row r="29" spans="2:8" ht="21" customHeight="1">
      <c r="B29" s="14" t="s">
        <v>28</v>
      </c>
      <c r="C29" s="6" t="s">
        <v>48</v>
      </c>
      <c r="D29" s="10"/>
      <c r="E29" s="57"/>
      <c r="F29" s="12">
        <f>E30</f>
        <v>0</v>
      </c>
      <c r="G29" s="57"/>
      <c r="H29" s="12">
        <f>G30</f>
        <v>0</v>
      </c>
    </row>
    <row r="30" spans="2:8" ht="21" customHeight="1">
      <c r="B30" s="11" t="s">
        <v>1</v>
      </c>
      <c r="C30" s="6" t="s">
        <v>78</v>
      </c>
      <c r="D30" s="10"/>
      <c r="E30" s="57">
        <v>0</v>
      </c>
      <c r="F30" s="12"/>
      <c r="G30" s="57">
        <v>0</v>
      </c>
      <c r="H30" s="12"/>
    </row>
    <row r="31" spans="2:8" ht="21" customHeight="1">
      <c r="B31" s="78" t="s">
        <v>19</v>
      </c>
      <c r="C31" s="79"/>
      <c r="D31" s="19"/>
      <c r="E31" s="57"/>
      <c r="F31" s="21">
        <f>F25+F29</f>
        <v>5766500</v>
      </c>
      <c r="G31" s="57"/>
      <c r="H31" s="21">
        <f>H25+H29</f>
        <v>10833186</v>
      </c>
    </row>
    <row r="32" spans="2:8" ht="4.5" customHeight="1">
      <c r="B32" s="15"/>
      <c r="C32" s="16"/>
      <c r="D32" s="17"/>
      <c r="E32" s="72"/>
      <c r="F32" s="72"/>
      <c r="G32" s="72"/>
      <c r="H32" s="72"/>
    </row>
    <row r="33" spans="2:8" ht="18" customHeight="1">
      <c r="B33" s="66" t="s">
        <v>114</v>
      </c>
      <c r="C33" s="65"/>
      <c r="D33" s="19"/>
      <c r="E33" s="67"/>
      <c r="F33" s="67"/>
      <c r="G33" s="67"/>
      <c r="H33" s="67"/>
    </row>
    <row r="34" spans="2:8" ht="15" customHeight="1">
      <c r="B34" s="66"/>
      <c r="C34" s="65"/>
      <c r="D34" s="19"/>
      <c r="E34" s="67"/>
      <c r="F34" s="67"/>
      <c r="G34" s="67"/>
      <c r="H34" s="67"/>
    </row>
    <row r="35" spans="2:8" ht="21.75" customHeight="1">
      <c r="B35" s="66" t="s">
        <v>115</v>
      </c>
      <c r="C35" s="65"/>
      <c r="D35" s="19"/>
      <c r="E35" s="67"/>
      <c r="F35" s="67"/>
      <c r="G35" s="67"/>
      <c r="H35" s="67"/>
    </row>
    <row r="36" spans="2:8" ht="21.75" customHeight="1">
      <c r="B36" s="2" t="s">
        <v>116</v>
      </c>
      <c r="C36" s="3"/>
      <c r="E36" s="42"/>
      <c r="F36" s="43"/>
      <c r="G36" s="42"/>
      <c r="H36" s="43"/>
    </row>
    <row r="37" spans="2:8" ht="39.75" customHeight="1">
      <c r="B37" s="84" t="s">
        <v>15</v>
      </c>
      <c r="C37" s="85"/>
      <c r="D37" s="86"/>
      <c r="E37" s="87" t="s">
        <v>153</v>
      </c>
      <c r="F37" s="86"/>
      <c r="G37" s="87" t="s">
        <v>154</v>
      </c>
      <c r="H37" s="88"/>
    </row>
    <row r="38" spans="2:8" ht="21.75" customHeight="1">
      <c r="B38" s="82" t="s">
        <v>158</v>
      </c>
      <c r="C38" s="83"/>
      <c r="D38" s="19"/>
      <c r="E38" s="57"/>
      <c r="F38" s="12"/>
      <c r="G38" s="57"/>
      <c r="H38" s="12"/>
    </row>
    <row r="39" spans="2:8" ht="21.75" customHeight="1">
      <c r="B39" s="9" t="s">
        <v>0</v>
      </c>
      <c r="C39" s="6" t="s">
        <v>159</v>
      </c>
      <c r="D39" s="10"/>
      <c r="E39" s="57"/>
      <c r="F39" s="12">
        <v>0</v>
      </c>
      <c r="G39" s="57"/>
      <c r="H39" s="12">
        <v>0</v>
      </c>
    </row>
    <row r="40" spans="2:8" ht="21.75" customHeight="1">
      <c r="B40" s="9" t="s">
        <v>7</v>
      </c>
      <c r="C40" s="6" t="s">
        <v>160</v>
      </c>
      <c r="D40" s="10"/>
      <c r="E40" s="57"/>
      <c r="F40" s="41">
        <v>124146667</v>
      </c>
      <c r="G40" s="57"/>
      <c r="H40" s="41">
        <v>103976362</v>
      </c>
    </row>
    <row r="41" spans="2:8" ht="21.75" customHeight="1">
      <c r="B41" s="78" t="s">
        <v>161</v>
      </c>
      <c r="C41" s="79"/>
      <c r="D41" s="19"/>
      <c r="E41" s="12"/>
      <c r="F41" s="62">
        <f>SUM(F39:F40)</f>
        <v>124146667</v>
      </c>
      <c r="G41" s="12"/>
      <c r="H41" s="62">
        <f>SUM(H39:H40)</f>
        <v>103976362</v>
      </c>
    </row>
    <row r="42" spans="2:8" ht="21.75" customHeight="1" thickBot="1">
      <c r="B42" s="78" t="s">
        <v>162</v>
      </c>
      <c r="C42" s="79"/>
      <c r="D42" s="19"/>
      <c r="E42" s="12"/>
      <c r="F42" s="20">
        <f>SUM(F31,F41)</f>
        <v>129913167</v>
      </c>
      <c r="G42" s="12"/>
      <c r="H42" s="20">
        <f>SUM(H31,H41)</f>
        <v>114809548</v>
      </c>
    </row>
    <row r="43" spans="2:8" ht="6" customHeight="1" thickTop="1">
      <c r="B43" s="22"/>
      <c r="C43" s="16"/>
      <c r="D43" s="17"/>
      <c r="E43" s="26"/>
      <c r="F43" s="26"/>
      <c r="G43" s="26"/>
      <c r="H43" s="26"/>
    </row>
    <row r="45" spans="6:8" ht="14.25">
      <c r="F45" s="24">
        <f>F23-F42</f>
        <v>0</v>
      </c>
      <c r="H45" s="24">
        <f>H23-H42</f>
        <v>0</v>
      </c>
    </row>
    <row r="46" spans="5:8" ht="14.25">
      <c r="E46" s="23"/>
      <c r="F46" s="24">
        <f>운영!F47</f>
        <v>20170305</v>
      </c>
      <c r="G46" s="23"/>
      <c r="H46" s="40"/>
    </row>
    <row r="47" spans="5:8" ht="14.25">
      <c r="E47" s="23"/>
      <c r="F47" s="24">
        <f>F41-H41</f>
        <v>20170305</v>
      </c>
      <c r="G47" s="23"/>
      <c r="H47" s="40"/>
    </row>
    <row r="48" spans="5:8" ht="14.25">
      <c r="E48" s="23"/>
      <c r="F48" s="40"/>
      <c r="G48" s="23"/>
      <c r="H48" s="40"/>
    </row>
    <row r="52" spans="5:7" ht="14.25">
      <c r="E52" s="39"/>
      <c r="F52" s="38"/>
      <c r="G52" s="39"/>
    </row>
    <row r="53" ht="14.25">
      <c r="F53" s="38"/>
    </row>
  </sheetData>
  <sheetProtection/>
  <mergeCells count="16">
    <mergeCell ref="E37:F37"/>
    <mergeCell ref="G37:H37"/>
    <mergeCell ref="B41:C41"/>
    <mergeCell ref="B1:H1"/>
    <mergeCell ref="B2:H2"/>
    <mergeCell ref="B3:H3"/>
    <mergeCell ref="B6:D6"/>
    <mergeCell ref="E6:F6"/>
    <mergeCell ref="G6:H6"/>
    <mergeCell ref="B42:C42"/>
    <mergeCell ref="B7:C7"/>
    <mergeCell ref="B23:C23"/>
    <mergeCell ref="B24:C24"/>
    <mergeCell ref="B31:C31"/>
    <mergeCell ref="B38:C38"/>
    <mergeCell ref="B37:D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zoomScalePageLayoutView="0" workbookViewId="0" topLeftCell="A1">
      <selection activeCell="C48" sqref="C4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9" t="s">
        <v>76</v>
      </c>
      <c r="C1" s="89"/>
      <c r="D1" s="89"/>
      <c r="E1" s="89"/>
      <c r="F1" s="89"/>
      <c r="G1" s="89"/>
      <c r="H1" s="89"/>
    </row>
    <row r="2" spans="2:8" ht="15" customHeight="1">
      <c r="B2" s="90" t="s">
        <v>149</v>
      </c>
      <c r="C2" s="90"/>
      <c r="D2" s="90"/>
      <c r="E2" s="90"/>
      <c r="F2" s="90"/>
      <c r="G2" s="90"/>
      <c r="H2" s="90"/>
    </row>
    <row r="3" spans="2:8" ht="15" customHeight="1">
      <c r="B3" s="90" t="s">
        <v>136</v>
      </c>
      <c r="C3" s="90"/>
      <c r="D3" s="90"/>
      <c r="E3" s="90"/>
      <c r="F3" s="90"/>
      <c r="G3" s="90"/>
      <c r="H3" s="9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67</v>
      </c>
      <c r="C5" s="3"/>
      <c r="E5" s="42"/>
      <c r="F5" s="43"/>
      <c r="G5" s="42"/>
      <c r="H5" s="43" t="s">
        <v>20</v>
      </c>
    </row>
    <row r="6" spans="2:8" ht="39.75" customHeight="1">
      <c r="B6" s="84" t="s">
        <v>15</v>
      </c>
      <c r="C6" s="85"/>
      <c r="D6" s="86"/>
      <c r="E6" s="87" t="s">
        <v>150</v>
      </c>
      <c r="F6" s="86"/>
      <c r="G6" s="87" t="s">
        <v>151</v>
      </c>
      <c r="H6" s="86"/>
    </row>
    <row r="7" spans="2:8" ht="21" customHeight="1">
      <c r="B7" s="9" t="s">
        <v>0</v>
      </c>
      <c r="C7" s="27" t="s">
        <v>49</v>
      </c>
      <c r="E7" s="64"/>
      <c r="F7" s="12">
        <f>SUM(E8:E10)</f>
        <v>630529760</v>
      </c>
      <c r="G7" s="64"/>
      <c r="H7" s="12">
        <f>SUM(G8:G10)</f>
        <v>611972296</v>
      </c>
    </row>
    <row r="8" spans="2:8" ht="21" customHeight="1">
      <c r="B8" s="11" t="s">
        <v>1</v>
      </c>
      <c r="C8" s="27" t="s">
        <v>83</v>
      </c>
      <c r="E8" s="12">
        <v>221407770</v>
      </c>
      <c r="F8" s="12"/>
      <c r="G8" s="12">
        <v>216554303</v>
      </c>
      <c r="H8" s="12"/>
    </row>
    <row r="9" spans="2:8" ht="21" customHeight="1">
      <c r="B9" s="11" t="s">
        <v>2</v>
      </c>
      <c r="C9" s="27" t="s">
        <v>84</v>
      </c>
      <c r="E9" s="12">
        <v>342753430</v>
      </c>
      <c r="F9" s="12"/>
      <c r="G9" s="12">
        <v>346554953</v>
      </c>
      <c r="H9" s="12"/>
    </row>
    <row r="10" spans="2:8" ht="21" customHeight="1">
      <c r="B10" s="11" t="s">
        <v>3</v>
      </c>
      <c r="C10" s="27" t="s">
        <v>85</v>
      </c>
      <c r="E10" s="12">
        <v>66368560</v>
      </c>
      <c r="F10" s="12"/>
      <c r="G10" s="12">
        <v>48863040</v>
      </c>
      <c r="H10" s="12"/>
    </row>
    <row r="11" spans="2:8" ht="21" customHeight="1">
      <c r="B11" s="9" t="s">
        <v>28</v>
      </c>
      <c r="C11" s="6" t="s">
        <v>50</v>
      </c>
      <c r="D11" s="10"/>
      <c r="E11" s="12"/>
      <c r="F11" s="12">
        <f>SUM(E12:E38)</f>
        <v>610442359</v>
      </c>
      <c r="G11" s="12"/>
      <c r="H11" s="12">
        <f>SUM(G12:G38)</f>
        <v>597189721</v>
      </c>
    </row>
    <row r="12" spans="2:8" ht="21" customHeight="1">
      <c r="B12" s="11" t="s">
        <v>21</v>
      </c>
      <c r="C12" s="6" t="s">
        <v>51</v>
      </c>
      <c r="D12" s="46"/>
      <c r="E12" s="12">
        <v>293109790</v>
      </c>
      <c r="F12" s="47"/>
      <c r="G12" s="12">
        <v>282383760</v>
      </c>
      <c r="H12" s="47"/>
    </row>
    <row r="13" spans="2:8" ht="21" customHeight="1">
      <c r="B13" s="11" t="s">
        <v>2</v>
      </c>
      <c r="C13" s="6" t="s">
        <v>79</v>
      </c>
      <c r="D13" s="46"/>
      <c r="E13" s="12">
        <v>25120100</v>
      </c>
      <c r="F13" s="47"/>
      <c r="G13" s="12">
        <v>35280120</v>
      </c>
      <c r="H13" s="47"/>
    </row>
    <row r="14" spans="2:8" ht="21" customHeight="1">
      <c r="B14" s="11" t="s">
        <v>3</v>
      </c>
      <c r="C14" s="6" t="s">
        <v>52</v>
      </c>
      <c r="D14" s="10"/>
      <c r="E14" s="12">
        <v>3906800</v>
      </c>
      <c r="F14" s="41"/>
      <c r="G14" s="12">
        <v>4140000</v>
      </c>
      <c r="H14" s="41"/>
    </row>
    <row r="15" spans="2:8" ht="21" customHeight="1">
      <c r="B15" s="11" t="s">
        <v>4</v>
      </c>
      <c r="C15" s="6" t="s">
        <v>53</v>
      </c>
      <c r="D15" s="10"/>
      <c r="E15" s="12">
        <v>3917870</v>
      </c>
      <c r="F15" s="12"/>
      <c r="G15" s="12">
        <v>3565210</v>
      </c>
      <c r="H15" s="12"/>
    </row>
    <row r="16" spans="2:8" ht="21" customHeight="1">
      <c r="B16" s="11" t="s">
        <v>5</v>
      </c>
      <c r="C16" s="6" t="s">
        <v>54</v>
      </c>
      <c r="D16" s="10"/>
      <c r="E16" s="12">
        <v>1431620</v>
      </c>
      <c r="F16" s="13"/>
      <c r="G16" s="12">
        <v>1512979</v>
      </c>
      <c r="H16" s="13"/>
    </row>
    <row r="17" spans="2:8" ht="21" customHeight="1">
      <c r="B17" s="11" t="s">
        <v>6</v>
      </c>
      <c r="C17" s="6" t="s">
        <v>121</v>
      </c>
      <c r="D17" s="10"/>
      <c r="E17" s="12">
        <v>0</v>
      </c>
      <c r="F17" s="13"/>
      <c r="G17" s="12">
        <v>494810</v>
      </c>
      <c r="H17" s="13"/>
    </row>
    <row r="18" spans="2:8" ht="21" customHeight="1">
      <c r="B18" s="11" t="s">
        <v>68</v>
      </c>
      <c r="C18" s="6" t="s">
        <v>86</v>
      </c>
      <c r="D18" s="10"/>
      <c r="E18" s="12">
        <v>0</v>
      </c>
      <c r="F18" s="13"/>
      <c r="G18" s="12">
        <v>1624650</v>
      </c>
      <c r="H18" s="13"/>
    </row>
    <row r="19" spans="2:8" ht="21" customHeight="1">
      <c r="B19" s="11" t="s">
        <v>69</v>
      </c>
      <c r="C19" s="6" t="s">
        <v>87</v>
      </c>
      <c r="D19" s="10"/>
      <c r="E19" s="12">
        <v>269500</v>
      </c>
      <c r="F19" s="13"/>
      <c r="G19" s="12">
        <v>170000</v>
      </c>
      <c r="H19" s="13"/>
    </row>
    <row r="20" spans="2:8" s="18" customFormat="1" ht="21" customHeight="1">
      <c r="B20" s="11" t="s">
        <v>70</v>
      </c>
      <c r="C20" s="6" t="s">
        <v>34</v>
      </c>
      <c r="D20" s="10"/>
      <c r="E20" s="12">
        <v>18304121</v>
      </c>
      <c r="F20" s="48"/>
      <c r="G20" s="12">
        <v>10600911</v>
      </c>
      <c r="H20" s="48"/>
    </row>
    <row r="21" spans="2:8" s="18" customFormat="1" ht="21" customHeight="1">
      <c r="B21" s="11" t="s">
        <v>22</v>
      </c>
      <c r="C21" s="6" t="s">
        <v>155</v>
      </c>
      <c r="D21" s="10"/>
      <c r="E21" s="12">
        <v>2019600</v>
      </c>
      <c r="F21" s="48"/>
      <c r="G21" s="12">
        <v>0</v>
      </c>
      <c r="H21" s="48"/>
    </row>
    <row r="22" spans="2:8" s="18" customFormat="1" ht="21" customHeight="1">
      <c r="B22" s="11" t="s">
        <v>71</v>
      </c>
      <c r="C22" s="6" t="s">
        <v>101</v>
      </c>
      <c r="D22" s="10"/>
      <c r="E22" s="12">
        <v>6082610</v>
      </c>
      <c r="F22" s="48"/>
      <c r="G22" s="12">
        <v>9800000</v>
      </c>
      <c r="H22" s="48"/>
    </row>
    <row r="23" spans="2:8" ht="21" customHeight="1">
      <c r="B23" s="11" t="s">
        <v>10</v>
      </c>
      <c r="C23" s="6" t="s">
        <v>55</v>
      </c>
      <c r="D23" s="10"/>
      <c r="E23" s="12">
        <v>31818867</v>
      </c>
      <c r="F23" s="12"/>
      <c r="G23" s="12">
        <v>24553734</v>
      </c>
      <c r="H23" s="12"/>
    </row>
    <row r="24" spans="2:8" ht="21" customHeight="1">
      <c r="B24" s="11" t="s">
        <v>72</v>
      </c>
      <c r="C24" s="6" t="s">
        <v>88</v>
      </c>
      <c r="D24" s="10"/>
      <c r="E24" s="12">
        <v>14873390</v>
      </c>
      <c r="F24" s="12"/>
      <c r="G24" s="12">
        <v>13177560</v>
      </c>
      <c r="H24" s="12"/>
    </row>
    <row r="25" spans="2:8" ht="21" customHeight="1">
      <c r="B25" s="11" t="s">
        <v>91</v>
      </c>
      <c r="C25" s="6" t="s">
        <v>139</v>
      </c>
      <c r="D25" s="10"/>
      <c r="E25" s="12">
        <v>0</v>
      </c>
      <c r="F25" s="12"/>
      <c r="G25" s="12">
        <v>1430000</v>
      </c>
      <c r="H25" s="12"/>
    </row>
    <row r="26" spans="2:8" ht="21" customHeight="1">
      <c r="B26" s="11" t="s">
        <v>92</v>
      </c>
      <c r="C26" s="6" t="s">
        <v>89</v>
      </c>
      <c r="D26" s="10"/>
      <c r="E26" s="12">
        <v>0</v>
      </c>
      <c r="F26" s="12"/>
      <c r="G26" s="12">
        <v>1300000</v>
      </c>
      <c r="H26" s="12"/>
    </row>
    <row r="27" spans="2:8" ht="21" customHeight="1">
      <c r="B27" s="11" t="s">
        <v>93</v>
      </c>
      <c r="C27" s="6" t="s">
        <v>56</v>
      </c>
      <c r="D27" s="1"/>
      <c r="E27" s="12">
        <v>479000</v>
      </c>
      <c r="F27" s="52"/>
      <c r="G27" s="12">
        <v>582520</v>
      </c>
      <c r="H27" s="52"/>
    </row>
    <row r="28" spans="2:8" ht="21" customHeight="1">
      <c r="B28" s="11" t="s">
        <v>94</v>
      </c>
      <c r="C28" s="6" t="s">
        <v>59</v>
      </c>
      <c r="D28" s="10"/>
      <c r="E28" s="12">
        <v>550700</v>
      </c>
      <c r="F28" s="13"/>
      <c r="G28" s="12">
        <v>856100</v>
      </c>
      <c r="H28" s="13"/>
    </row>
    <row r="29" spans="2:8" ht="21" customHeight="1">
      <c r="B29" s="11" t="s">
        <v>95</v>
      </c>
      <c r="C29" s="6" t="s">
        <v>58</v>
      </c>
      <c r="D29" s="10"/>
      <c r="E29" s="12">
        <v>2692470</v>
      </c>
      <c r="F29" s="13"/>
      <c r="G29" s="12">
        <v>5675620</v>
      </c>
      <c r="H29" s="13"/>
    </row>
    <row r="30" spans="2:8" ht="21" customHeight="1">
      <c r="B30" s="11" t="s">
        <v>96</v>
      </c>
      <c r="C30" s="6" t="s">
        <v>57</v>
      </c>
      <c r="D30" s="10"/>
      <c r="E30" s="12">
        <v>6103100</v>
      </c>
      <c r="F30" s="13"/>
      <c r="G30" s="12">
        <v>10611080</v>
      </c>
      <c r="H30" s="13"/>
    </row>
    <row r="31" spans="2:8" ht="21" customHeight="1">
      <c r="B31" s="11" t="s">
        <v>134</v>
      </c>
      <c r="C31" s="6" t="s">
        <v>102</v>
      </c>
      <c r="D31" s="10"/>
      <c r="E31" s="12">
        <v>1680580</v>
      </c>
      <c r="F31" s="13"/>
      <c r="G31" s="12">
        <v>931600</v>
      </c>
      <c r="H31" s="13"/>
    </row>
    <row r="32" spans="2:8" ht="9.75" customHeight="1">
      <c r="B32" s="15"/>
      <c r="C32" s="68"/>
      <c r="D32" s="69"/>
      <c r="E32" s="70"/>
      <c r="F32" s="70"/>
      <c r="G32" s="70"/>
      <c r="H32" s="70"/>
    </row>
    <row r="33" spans="2:8" ht="24" customHeight="1">
      <c r="B33" s="66" t="s">
        <v>97</v>
      </c>
      <c r="C33" s="65"/>
      <c r="D33" s="19"/>
      <c r="E33" s="67"/>
      <c r="F33" s="67"/>
      <c r="G33" s="67"/>
      <c r="H33" s="67"/>
    </row>
    <row r="34" spans="2:8" ht="21.75" customHeight="1">
      <c r="B34" s="66" t="s">
        <v>98</v>
      </c>
      <c r="C34" s="65"/>
      <c r="D34" s="19"/>
      <c r="E34" s="67"/>
      <c r="F34" s="67"/>
      <c r="G34" s="67"/>
      <c r="H34" s="67"/>
    </row>
    <row r="35" spans="2:8" ht="21.75" customHeight="1">
      <c r="B35" s="2" t="s">
        <v>67</v>
      </c>
      <c r="C35" s="3"/>
      <c r="E35" s="42"/>
      <c r="F35" s="43"/>
      <c r="G35" s="42"/>
      <c r="H35" s="43"/>
    </row>
    <row r="36" spans="2:8" ht="39.75" customHeight="1">
      <c r="B36" s="84" t="s">
        <v>15</v>
      </c>
      <c r="C36" s="85"/>
      <c r="D36" s="86"/>
      <c r="E36" s="87" t="s">
        <v>150</v>
      </c>
      <c r="F36" s="86"/>
      <c r="G36" s="87" t="s">
        <v>151</v>
      </c>
      <c r="H36" s="86"/>
    </row>
    <row r="37" spans="2:8" ht="21" customHeight="1">
      <c r="B37" s="11" t="s">
        <v>145</v>
      </c>
      <c r="C37" s="6" t="s">
        <v>33</v>
      </c>
      <c r="D37" s="10"/>
      <c r="E37" s="12">
        <v>15727392</v>
      </c>
      <c r="F37" s="13"/>
      <c r="G37" s="12">
        <v>7792270</v>
      </c>
      <c r="H37" s="13"/>
    </row>
    <row r="38" spans="2:8" ht="21" customHeight="1">
      <c r="B38" s="11" t="s">
        <v>156</v>
      </c>
      <c r="C38" s="6" t="s">
        <v>129</v>
      </c>
      <c r="D38" s="10"/>
      <c r="E38" s="12">
        <v>182354849</v>
      </c>
      <c r="F38" s="13"/>
      <c r="G38" s="12">
        <v>180706797</v>
      </c>
      <c r="H38" s="13"/>
    </row>
    <row r="39" spans="2:8" s="18" customFormat="1" ht="21" customHeight="1">
      <c r="B39" s="14" t="s">
        <v>29</v>
      </c>
      <c r="C39" s="6" t="s">
        <v>103</v>
      </c>
      <c r="D39" s="45"/>
      <c r="E39" s="12"/>
      <c r="F39" s="71">
        <f>F7-F11</f>
        <v>20087401</v>
      </c>
      <c r="G39" s="12"/>
      <c r="H39" s="71">
        <f>H7-H11</f>
        <v>14782575</v>
      </c>
    </row>
    <row r="40" spans="2:8" ht="21" customHeight="1">
      <c r="B40" s="14" t="s">
        <v>25</v>
      </c>
      <c r="C40" s="6" t="s">
        <v>60</v>
      </c>
      <c r="D40" s="19"/>
      <c r="E40" s="12"/>
      <c r="F40" s="12">
        <f>SUM(E41:E42)</f>
        <v>82904</v>
      </c>
      <c r="G40" s="12"/>
      <c r="H40" s="12">
        <f>SUM(G41:G42)</f>
        <v>69977</v>
      </c>
    </row>
    <row r="41" spans="2:8" ht="21" customHeight="1">
      <c r="B41" s="11" t="s">
        <v>21</v>
      </c>
      <c r="C41" s="6" t="s">
        <v>32</v>
      </c>
      <c r="D41" s="19"/>
      <c r="E41" s="12">
        <v>59242</v>
      </c>
      <c r="F41" s="12"/>
      <c r="G41" s="12">
        <v>69977</v>
      </c>
      <c r="H41" s="12"/>
    </row>
    <row r="42" spans="2:8" ht="21" customHeight="1">
      <c r="B42" s="11" t="s">
        <v>2</v>
      </c>
      <c r="C42" s="6" t="s">
        <v>100</v>
      </c>
      <c r="D42" s="19"/>
      <c r="E42" s="12">
        <v>23662</v>
      </c>
      <c r="F42" s="12"/>
      <c r="G42" s="12">
        <v>0</v>
      </c>
      <c r="H42" s="12"/>
    </row>
    <row r="43" spans="2:8" ht="21" customHeight="1">
      <c r="B43" s="14" t="s">
        <v>35</v>
      </c>
      <c r="C43" s="6" t="s">
        <v>61</v>
      </c>
      <c r="D43" s="10"/>
      <c r="E43" s="12"/>
      <c r="F43" s="12">
        <f>SUM(E44:E46)</f>
        <v>0</v>
      </c>
      <c r="G43" s="12"/>
      <c r="H43" s="12">
        <f>SUM(G44:G46)</f>
        <v>45469088</v>
      </c>
    </row>
    <row r="44" spans="2:8" ht="21" customHeight="1">
      <c r="B44" s="11" t="s">
        <v>21</v>
      </c>
      <c r="C44" s="6" t="s">
        <v>140</v>
      </c>
      <c r="D44" s="10"/>
      <c r="E44" s="12">
        <v>0</v>
      </c>
      <c r="F44" s="12"/>
      <c r="G44" s="12">
        <v>41428000</v>
      </c>
      <c r="H44" s="12"/>
    </row>
    <row r="45" spans="2:8" ht="21" customHeight="1">
      <c r="B45" s="11" t="s">
        <v>2</v>
      </c>
      <c r="C45" s="6" t="s">
        <v>141</v>
      </c>
      <c r="D45" s="10"/>
      <c r="E45" s="12">
        <v>0</v>
      </c>
      <c r="F45" s="12"/>
      <c r="G45" s="12">
        <v>4041080</v>
      </c>
      <c r="H45" s="12"/>
    </row>
    <row r="46" spans="2:8" ht="21" customHeight="1">
      <c r="B46" s="11" t="s">
        <v>3</v>
      </c>
      <c r="C46" s="6" t="s">
        <v>122</v>
      </c>
      <c r="D46" s="10"/>
      <c r="E46" s="12">
        <v>0</v>
      </c>
      <c r="F46" s="12"/>
      <c r="G46" s="12">
        <v>8</v>
      </c>
      <c r="H46" s="12"/>
    </row>
    <row r="47" spans="2:8" ht="21" customHeight="1" thickBot="1">
      <c r="B47" s="14" t="s">
        <v>36</v>
      </c>
      <c r="C47" s="6" t="s">
        <v>163</v>
      </c>
      <c r="D47" s="19"/>
      <c r="E47" s="12"/>
      <c r="F47" s="63">
        <f>SUM(F39,F40,-F43)</f>
        <v>20170305</v>
      </c>
      <c r="G47" s="12"/>
      <c r="H47" s="63">
        <f>SUM(H39,H40,-H43)</f>
        <v>-30616536</v>
      </c>
    </row>
    <row r="48" spans="2:8" ht="9.75" customHeight="1" thickTop="1">
      <c r="B48" s="22"/>
      <c r="C48" s="16"/>
      <c r="D48" s="17"/>
      <c r="E48" s="26"/>
      <c r="F48" s="26"/>
      <c r="G48" s="26"/>
      <c r="H48" s="26"/>
    </row>
    <row r="49" spans="2:8" ht="21.75" customHeight="1">
      <c r="B49" s="91"/>
      <c r="C49" s="91"/>
      <c r="D49" s="91"/>
      <c r="E49" s="91"/>
      <c r="F49" s="91"/>
      <c r="G49" s="1"/>
      <c r="H49" s="1"/>
    </row>
    <row r="50" ht="14.25">
      <c r="F50" s="24">
        <v>38097933</v>
      </c>
    </row>
    <row r="52" spans="5:8" ht="14.25">
      <c r="E52" s="23"/>
      <c r="F52" s="76">
        <v>-30616536</v>
      </c>
      <c r="G52" s="23"/>
      <c r="H52" s="76"/>
    </row>
    <row r="53" spans="5:8" ht="14.25">
      <c r="E53" s="23"/>
      <c r="F53" s="76"/>
      <c r="G53" s="23"/>
      <c r="H53" s="40"/>
    </row>
    <row r="54" spans="5:8" ht="14.25">
      <c r="E54" s="23"/>
      <c r="G54" s="23"/>
      <c r="H54" s="40"/>
    </row>
    <row r="58" spans="5:8" ht="14.25">
      <c r="E58" s="39"/>
      <c r="F58" s="38"/>
      <c r="G58" s="39"/>
      <c r="H58" s="38"/>
    </row>
    <row r="59" spans="6:8" ht="14.25">
      <c r="F59" s="38"/>
      <c r="H59" s="38"/>
    </row>
  </sheetData>
  <sheetProtection/>
  <mergeCells count="10">
    <mergeCell ref="B1:H1"/>
    <mergeCell ref="B2:H2"/>
    <mergeCell ref="B3:H3"/>
    <mergeCell ref="B49:F49"/>
    <mergeCell ref="B6:D6"/>
    <mergeCell ref="E6:F6"/>
    <mergeCell ref="B36:D36"/>
    <mergeCell ref="E36:F36"/>
    <mergeCell ref="G36:H3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3"/>
  <sheetViews>
    <sheetView zoomScaleSheetLayoutView="85" zoomScalePageLayoutView="0" workbookViewId="0" topLeftCell="A1">
      <selection activeCell="K38" sqref="K3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3.10546875" style="1" customWidth="1"/>
    <col min="4" max="4" width="7.77734375" style="4" customWidth="1"/>
    <col min="5" max="8" width="12.3359375" style="24" customWidth="1"/>
    <col min="9" max="9" width="8.88671875" style="1" customWidth="1"/>
    <col min="10" max="10" width="12.99609375" style="1" bestFit="1" customWidth="1"/>
    <col min="11" max="16384" width="8.88671875" style="1" customWidth="1"/>
  </cols>
  <sheetData>
    <row r="1" spans="2:8" ht="34.5" customHeight="1">
      <c r="B1" s="89" t="s">
        <v>77</v>
      </c>
      <c r="C1" s="89"/>
      <c r="D1" s="89"/>
      <c r="E1" s="89"/>
      <c r="F1" s="89"/>
      <c r="G1" s="89"/>
      <c r="H1" s="89"/>
    </row>
    <row r="2" spans="2:8" ht="15" customHeight="1">
      <c r="B2" s="90" t="s">
        <v>146</v>
      </c>
      <c r="C2" s="90"/>
      <c r="D2" s="90"/>
      <c r="E2" s="90"/>
      <c r="F2" s="90"/>
      <c r="G2" s="90"/>
      <c r="H2" s="90"/>
    </row>
    <row r="3" spans="2:8" ht="15" customHeight="1">
      <c r="B3" s="90" t="s">
        <v>136</v>
      </c>
      <c r="C3" s="90"/>
      <c r="D3" s="90"/>
      <c r="E3" s="90"/>
      <c r="F3" s="90"/>
      <c r="G3" s="90"/>
      <c r="H3" s="9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67</v>
      </c>
      <c r="C5" s="3"/>
      <c r="E5" s="42"/>
      <c r="F5" s="43"/>
      <c r="G5" s="42"/>
      <c r="H5" s="43" t="s">
        <v>20</v>
      </c>
    </row>
    <row r="6" spans="2:8" ht="39.75" customHeight="1">
      <c r="B6" s="84" t="s">
        <v>15</v>
      </c>
      <c r="C6" s="85"/>
      <c r="D6" s="86"/>
      <c r="E6" s="87" t="s">
        <v>147</v>
      </c>
      <c r="F6" s="86"/>
      <c r="G6" s="87" t="s">
        <v>148</v>
      </c>
      <c r="H6" s="86"/>
    </row>
    <row r="7" spans="2:8" ht="21" customHeight="1">
      <c r="B7" s="36" t="s">
        <v>0</v>
      </c>
      <c r="C7" s="29" t="s">
        <v>62</v>
      </c>
      <c r="E7" s="30"/>
      <c r="F7" s="34">
        <f>+E8+E9+E12+E13</f>
        <v>33594976</v>
      </c>
      <c r="G7" s="30"/>
      <c r="H7" s="34">
        <f>+G8+G9+G12+G13</f>
        <v>-14404716</v>
      </c>
    </row>
    <row r="8" spans="2:8" ht="21" customHeight="1">
      <c r="B8" s="28" t="s">
        <v>1</v>
      </c>
      <c r="C8" s="29" t="s">
        <v>164</v>
      </c>
      <c r="E8" s="32">
        <f>운영!F47</f>
        <v>20170305</v>
      </c>
      <c r="F8" s="37"/>
      <c r="G8" s="32">
        <f>운영!H47</f>
        <v>-30616536</v>
      </c>
      <c r="H8" s="37"/>
    </row>
    <row r="9" spans="2:8" ht="21" customHeight="1">
      <c r="B9" s="28" t="s">
        <v>2</v>
      </c>
      <c r="C9" s="73" t="s">
        <v>120</v>
      </c>
      <c r="D9" s="5"/>
      <c r="E9" s="50">
        <f>SUM(E10:E11)</f>
        <v>18304121</v>
      </c>
      <c r="F9" s="37"/>
      <c r="G9" s="50">
        <f>SUM(G10:G11)</f>
        <v>52028911</v>
      </c>
      <c r="H9" s="37"/>
    </row>
    <row r="10" spans="2:8" ht="21" customHeight="1">
      <c r="B10" s="33" t="s">
        <v>23</v>
      </c>
      <c r="C10" s="29" t="s">
        <v>13</v>
      </c>
      <c r="E10" s="37">
        <v>18304121</v>
      </c>
      <c r="F10" s="37"/>
      <c r="G10" s="37">
        <v>10600911</v>
      </c>
      <c r="H10" s="37"/>
    </row>
    <row r="11" spans="2:8" ht="21" customHeight="1">
      <c r="B11" s="33" t="s">
        <v>24</v>
      </c>
      <c r="C11" s="29" t="s">
        <v>140</v>
      </c>
      <c r="E11" s="51">
        <v>0</v>
      </c>
      <c r="F11" s="37"/>
      <c r="G11" s="37">
        <v>41428000</v>
      </c>
      <c r="H11" s="37"/>
    </row>
    <row r="12" spans="2:8" ht="21" customHeight="1">
      <c r="B12" s="28" t="s">
        <v>3</v>
      </c>
      <c r="C12" s="73" t="s">
        <v>119</v>
      </c>
      <c r="D12" s="10"/>
      <c r="E12" s="49">
        <v>0</v>
      </c>
      <c r="F12" s="37"/>
      <c r="G12" s="49">
        <v>0</v>
      </c>
      <c r="H12" s="37"/>
    </row>
    <row r="13" spans="2:8" ht="21" customHeight="1">
      <c r="B13" s="28" t="s">
        <v>4</v>
      </c>
      <c r="C13" s="73" t="s">
        <v>99</v>
      </c>
      <c r="D13" s="10"/>
      <c r="E13" s="32">
        <f>SUM(E14:E21)</f>
        <v>-4879450</v>
      </c>
      <c r="F13" s="37"/>
      <c r="G13" s="32">
        <f>SUM(G14:G21)</f>
        <v>-35817091</v>
      </c>
      <c r="H13" s="37"/>
    </row>
    <row r="14" spans="2:8" ht="21" customHeight="1">
      <c r="B14" s="33" t="s">
        <v>73</v>
      </c>
      <c r="C14" s="29" t="s">
        <v>123</v>
      </c>
      <c r="D14" s="10"/>
      <c r="E14" s="51">
        <v>0</v>
      </c>
      <c r="F14" s="37"/>
      <c r="G14" s="34">
        <v>27260</v>
      </c>
      <c r="H14" s="37"/>
    </row>
    <row r="15" spans="2:8" ht="21" customHeight="1">
      <c r="B15" s="33" t="s">
        <v>24</v>
      </c>
      <c r="C15" s="29" t="s">
        <v>142</v>
      </c>
      <c r="D15" s="10"/>
      <c r="E15" s="34">
        <v>77000</v>
      </c>
      <c r="F15" s="37"/>
      <c r="G15" s="34">
        <v>-77000</v>
      </c>
      <c r="H15" s="37"/>
    </row>
    <row r="16" spans="2:8" ht="21" customHeight="1">
      <c r="B16" s="33" t="s">
        <v>74</v>
      </c>
      <c r="C16" s="29" t="s">
        <v>104</v>
      </c>
      <c r="D16" s="10"/>
      <c r="E16" s="34">
        <v>109336</v>
      </c>
      <c r="F16" s="37"/>
      <c r="G16" s="34">
        <v>-385026</v>
      </c>
      <c r="H16" s="37"/>
    </row>
    <row r="17" spans="2:8" ht="21" customHeight="1">
      <c r="B17" s="33" t="s">
        <v>112</v>
      </c>
      <c r="C17" s="29" t="s">
        <v>63</v>
      </c>
      <c r="D17" s="10"/>
      <c r="E17" s="34">
        <v>900</v>
      </c>
      <c r="F17" s="37"/>
      <c r="G17" s="34">
        <v>140</v>
      </c>
      <c r="H17" s="37"/>
    </row>
    <row r="18" spans="2:8" ht="21" customHeight="1">
      <c r="B18" s="33" t="s">
        <v>118</v>
      </c>
      <c r="C18" s="29" t="s">
        <v>37</v>
      </c>
      <c r="D18" s="10"/>
      <c r="E18" s="34">
        <v>-4917086</v>
      </c>
      <c r="F18" s="37"/>
      <c r="G18" s="34">
        <v>-4556045</v>
      </c>
      <c r="H18" s="37"/>
    </row>
    <row r="19" spans="2:8" ht="21" customHeight="1">
      <c r="B19" s="33" t="s">
        <v>124</v>
      </c>
      <c r="C19" s="29" t="s">
        <v>113</v>
      </c>
      <c r="D19" s="10"/>
      <c r="E19" s="34">
        <v>-132000</v>
      </c>
      <c r="F19" s="37"/>
      <c r="G19" s="34">
        <v>132000</v>
      </c>
      <c r="H19" s="37"/>
    </row>
    <row r="20" spans="2:8" ht="21" customHeight="1">
      <c r="B20" s="33" t="s">
        <v>128</v>
      </c>
      <c r="C20" s="29" t="s">
        <v>125</v>
      </c>
      <c r="D20" s="10"/>
      <c r="E20" s="34">
        <v>-17600</v>
      </c>
      <c r="F20" s="37"/>
      <c r="G20" s="51">
        <v>17600</v>
      </c>
      <c r="H20" s="37"/>
    </row>
    <row r="21" spans="2:8" ht="21" customHeight="1">
      <c r="B21" s="33" t="s">
        <v>157</v>
      </c>
      <c r="C21" s="29" t="s">
        <v>143</v>
      </c>
      <c r="D21" s="10"/>
      <c r="E21" s="51">
        <v>0</v>
      </c>
      <c r="F21" s="37"/>
      <c r="G21" s="34">
        <v>-30976020</v>
      </c>
      <c r="H21" s="37"/>
    </row>
    <row r="22" spans="2:8" ht="21" customHeight="1">
      <c r="B22" s="35" t="s">
        <v>14</v>
      </c>
      <c r="C22" s="29" t="s">
        <v>105</v>
      </c>
      <c r="D22" s="10"/>
      <c r="E22" s="37"/>
      <c r="F22" s="34">
        <f>+E23+E26</f>
        <v>-35547562</v>
      </c>
      <c r="G22" s="37"/>
      <c r="H22" s="34">
        <f>+G23+G26</f>
        <v>5733340</v>
      </c>
    </row>
    <row r="23" spans="2:8" ht="21" customHeight="1">
      <c r="B23" s="28" t="s">
        <v>1</v>
      </c>
      <c r="C23" s="29" t="s">
        <v>106</v>
      </c>
      <c r="D23" s="10"/>
      <c r="E23" s="49">
        <f>SUM(E24:E25)</f>
        <v>0</v>
      </c>
      <c r="F23" s="37"/>
      <c r="G23" s="49">
        <f>SUM(G24:G25)</f>
        <v>46028310</v>
      </c>
      <c r="H23" s="37"/>
    </row>
    <row r="24" spans="2:8" ht="21" customHeight="1">
      <c r="B24" s="31" t="s">
        <v>23</v>
      </c>
      <c r="C24" s="29" t="s">
        <v>126</v>
      </c>
      <c r="D24" s="10"/>
      <c r="E24" s="75">
        <v>0</v>
      </c>
      <c r="F24" s="74"/>
      <c r="G24" s="75">
        <v>45809310</v>
      </c>
      <c r="H24" s="74"/>
    </row>
    <row r="25" spans="2:8" ht="21" customHeight="1">
      <c r="B25" s="33" t="s">
        <v>24</v>
      </c>
      <c r="C25" s="29" t="s">
        <v>144</v>
      </c>
      <c r="D25" s="10"/>
      <c r="E25" s="51">
        <v>0</v>
      </c>
      <c r="F25" s="74"/>
      <c r="G25" s="51">
        <v>219000</v>
      </c>
      <c r="H25" s="74"/>
    </row>
    <row r="26" spans="2:8" ht="21" customHeight="1">
      <c r="B26" s="28" t="s">
        <v>2</v>
      </c>
      <c r="C26" s="29" t="s">
        <v>107</v>
      </c>
      <c r="D26" s="1"/>
      <c r="E26" s="32">
        <f>-SUM(E27:E30)</f>
        <v>-35547562</v>
      </c>
      <c r="F26" s="59"/>
      <c r="G26" s="32">
        <f>-SUM(G27:G30)</f>
        <v>-40294970</v>
      </c>
      <c r="H26" s="59"/>
    </row>
    <row r="27" spans="2:8" ht="21" customHeight="1">
      <c r="B27" s="31" t="s">
        <v>23</v>
      </c>
      <c r="C27" s="29" t="s">
        <v>90</v>
      </c>
      <c r="D27" s="1"/>
      <c r="E27" s="51">
        <v>752</v>
      </c>
      <c r="F27" s="59"/>
      <c r="G27" s="51">
        <v>0</v>
      </c>
      <c r="H27" s="59"/>
    </row>
    <row r="28" spans="2:8" ht="21" customHeight="1">
      <c r="B28" s="33" t="s">
        <v>24</v>
      </c>
      <c r="C28" s="29" t="s">
        <v>127</v>
      </c>
      <c r="D28" s="1"/>
      <c r="E28" s="51">
        <v>2000000</v>
      </c>
      <c r="F28" s="59"/>
      <c r="G28" s="51">
        <v>0</v>
      </c>
      <c r="H28" s="59"/>
    </row>
    <row r="29" spans="2:8" ht="21" customHeight="1">
      <c r="B29" s="33" t="s">
        <v>74</v>
      </c>
      <c r="C29" s="29" t="s">
        <v>130</v>
      </c>
      <c r="D29" s="1"/>
      <c r="E29" s="51">
        <v>33046810</v>
      </c>
      <c r="F29" s="59"/>
      <c r="G29" s="51">
        <v>0</v>
      </c>
      <c r="H29" s="59"/>
    </row>
    <row r="30" spans="2:8" ht="21" customHeight="1">
      <c r="B30" s="33" t="s">
        <v>131</v>
      </c>
      <c r="C30" s="29" t="s">
        <v>64</v>
      </c>
      <c r="D30" s="10"/>
      <c r="E30" s="51">
        <v>500000</v>
      </c>
      <c r="F30" s="37"/>
      <c r="G30" s="51">
        <v>40294970</v>
      </c>
      <c r="H30" s="37"/>
    </row>
    <row r="31" spans="2:8" ht="9.75" customHeight="1">
      <c r="B31" s="15"/>
      <c r="C31" s="68"/>
      <c r="D31" s="69"/>
      <c r="E31" s="70"/>
      <c r="F31" s="70"/>
      <c r="G31" s="70"/>
      <c r="H31" s="70"/>
    </row>
    <row r="32" spans="2:8" ht="30" customHeight="1">
      <c r="B32" s="66" t="s">
        <v>97</v>
      </c>
      <c r="C32" s="65"/>
      <c r="D32" s="19"/>
      <c r="E32" s="67"/>
      <c r="F32" s="67"/>
      <c r="G32" s="67"/>
      <c r="H32" s="67"/>
    </row>
    <row r="33" spans="2:8" ht="21.75" customHeight="1">
      <c r="B33" s="66" t="s">
        <v>132</v>
      </c>
      <c r="C33" s="65"/>
      <c r="D33" s="19"/>
      <c r="E33" s="67"/>
      <c r="F33" s="67"/>
      <c r="G33" s="67"/>
      <c r="H33" s="67"/>
    </row>
    <row r="34" spans="2:8" ht="21.75" customHeight="1">
      <c r="B34" s="2" t="s">
        <v>67</v>
      </c>
      <c r="C34" s="3"/>
      <c r="E34" s="42"/>
      <c r="F34" s="43"/>
      <c r="G34" s="42"/>
      <c r="H34" s="43"/>
    </row>
    <row r="35" spans="2:8" ht="39.75" customHeight="1">
      <c r="B35" s="84" t="s">
        <v>15</v>
      </c>
      <c r="C35" s="85"/>
      <c r="D35" s="86"/>
      <c r="E35" s="87" t="s">
        <v>147</v>
      </c>
      <c r="F35" s="86"/>
      <c r="G35" s="87" t="s">
        <v>148</v>
      </c>
      <c r="H35" s="86"/>
    </row>
    <row r="36" spans="2:8" ht="21" customHeight="1">
      <c r="B36" s="36" t="s">
        <v>8</v>
      </c>
      <c r="C36" s="29" t="s">
        <v>108</v>
      </c>
      <c r="D36" s="10"/>
      <c r="E36" s="51"/>
      <c r="F36" s="51">
        <f>E37+E38</f>
        <v>0</v>
      </c>
      <c r="G36" s="51"/>
      <c r="H36" s="51">
        <f>G37+G38</f>
        <v>0</v>
      </c>
    </row>
    <row r="37" spans="2:8" ht="21" customHeight="1">
      <c r="B37" s="28" t="s">
        <v>1</v>
      </c>
      <c r="C37" s="29" t="s">
        <v>109</v>
      </c>
      <c r="D37" s="10"/>
      <c r="E37" s="49">
        <v>0</v>
      </c>
      <c r="F37" s="37"/>
      <c r="G37" s="49">
        <v>0</v>
      </c>
      <c r="H37" s="37"/>
    </row>
    <row r="38" spans="2:8" ht="21" customHeight="1">
      <c r="B38" s="28" t="s">
        <v>2</v>
      </c>
      <c r="C38" s="29" t="s">
        <v>110</v>
      </c>
      <c r="D38" s="10"/>
      <c r="E38" s="49">
        <v>0</v>
      </c>
      <c r="F38" s="30"/>
      <c r="G38" s="49">
        <v>0</v>
      </c>
      <c r="H38" s="30"/>
    </row>
    <row r="39" spans="2:8" ht="21" customHeight="1">
      <c r="B39" s="36" t="s">
        <v>9</v>
      </c>
      <c r="C39" s="29" t="s">
        <v>111</v>
      </c>
      <c r="D39" s="54"/>
      <c r="E39" s="30"/>
      <c r="F39" s="60">
        <f>F7+F22+F36</f>
        <v>-1952586</v>
      </c>
      <c r="G39" s="30"/>
      <c r="H39" s="60">
        <f>H7+H22+H36</f>
        <v>-8671376</v>
      </c>
    </row>
    <row r="40" spans="2:10" ht="21" customHeight="1">
      <c r="B40" s="36" t="s">
        <v>11</v>
      </c>
      <c r="C40" s="29" t="s">
        <v>65</v>
      </c>
      <c r="D40" s="10"/>
      <c r="E40" s="30"/>
      <c r="F40" s="49">
        <f>H41</f>
        <v>65823113</v>
      </c>
      <c r="G40" s="30"/>
      <c r="H40" s="49">
        <v>74494489</v>
      </c>
      <c r="J40" s="77">
        <v>53972040</v>
      </c>
    </row>
    <row r="41" spans="2:8" ht="21" customHeight="1" thickBot="1">
      <c r="B41" s="36" t="s">
        <v>12</v>
      </c>
      <c r="C41" s="29" t="s">
        <v>66</v>
      </c>
      <c r="D41" s="10"/>
      <c r="E41" s="30"/>
      <c r="F41" s="61">
        <f>+F39+F40</f>
        <v>63870527</v>
      </c>
      <c r="G41" s="30"/>
      <c r="H41" s="61">
        <f>+H39+H40</f>
        <v>65823113</v>
      </c>
    </row>
    <row r="42" spans="2:8" ht="9" customHeight="1" thickTop="1">
      <c r="B42" s="15"/>
      <c r="C42" s="16"/>
      <c r="D42" s="17"/>
      <c r="E42" s="26"/>
      <c r="F42" s="26"/>
      <c r="G42" s="26"/>
      <c r="H42" s="26"/>
    </row>
    <row r="43" spans="2:8" ht="21.75" customHeight="1">
      <c r="B43" s="91"/>
      <c r="C43" s="91"/>
      <c r="D43" s="91"/>
      <c r="E43" s="91"/>
      <c r="F43" s="91"/>
      <c r="G43" s="1"/>
      <c r="H43" s="1"/>
    </row>
    <row r="45" spans="6:8" ht="14.25">
      <c r="F45" s="24">
        <f>F41-재무!E9</f>
        <v>0</v>
      </c>
      <c r="H45" s="24">
        <f>H41-재무!G9</f>
        <v>0</v>
      </c>
    </row>
    <row r="46" spans="5:8" ht="14.25">
      <c r="E46" s="23"/>
      <c r="F46" s="40"/>
      <c r="G46" s="23"/>
      <c r="H46" s="40"/>
    </row>
    <row r="47" spans="5:8" ht="14.25">
      <c r="E47" s="23"/>
      <c r="F47" s="40"/>
      <c r="G47" s="23"/>
      <c r="H47" s="40"/>
    </row>
    <row r="48" spans="5:8" ht="14.25">
      <c r="E48" s="23"/>
      <c r="F48" s="40"/>
      <c r="G48" s="23"/>
      <c r="H48" s="40"/>
    </row>
    <row r="52" spans="5:8" ht="14.25">
      <c r="E52" s="39"/>
      <c r="F52" s="38"/>
      <c r="G52" s="39"/>
      <c r="H52" s="38"/>
    </row>
    <row r="53" spans="6:8" ht="14.25">
      <c r="F53" s="38"/>
      <c r="H53" s="38"/>
    </row>
  </sheetData>
  <sheetProtection/>
  <mergeCells count="10">
    <mergeCell ref="G6:H6"/>
    <mergeCell ref="B1:H1"/>
    <mergeCell ref="B2:H2"/>
    <mergeCell ref="B3:H3"/>
    <mergeCell ref="B43:F43"/>
    <mergeCell ref="B6:D6"/>
    <mergeCell ref="E6:F6"/>
    <mergeCell ref="B35:D35"/>
    <mergeCell ref="E35:F35"/>
    <mergeCell ref="G35:H35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2015-03-04T07:59:18Z</cp:lastPrinted>
  <dcterms:created xsi:type="dcterms:W3CDTF">2000-10-24T02:05:43Z</dcterms:created>
  <dcterms:modified xsi:type="dcterms:W3CDTF">2022-02-16T07:01:00Z</dcterms:modified>
  <cp:category/>
  <cp:version/>
  <cp:contentType/>
  <cp:contentStatus/>
</cp:coreProperties>
</file>