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'운영'!$A$1:$H$55</definedName>
    <definedName name="_xlnm.Print_Area" localSheetId="0">'재무'!$A$1:$H$43</definedName>
    <definedName name="_xlnm.Print_Area" localSheetId="2">'현금'!$A$1:$H$33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<sst xmlns="http://schemas.openxmlformats.org/spreadsheetml/2006/main" count="217" uniqueCount="167">
  <si>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</si>
  <si>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</si>
  <si>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</si>
  <si>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</si>
  <si>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</si>
  <si>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</si>
  <si>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</si>
  <si>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</si>
  <si>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</si>
  <si>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</si>
  <si>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</si>
  <si>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</si>
  <si>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</si>
  <si>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</si>
  <si>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</si>
  <si>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</si>
  <si>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</si>
  <si>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</si>
  <si>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</si>
  <si>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</si>
  <si>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</si>
  <si>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</si>
  <si>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</si>
  <si>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</si>
  <si>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</si>
  <si>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</si>
  <si>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</si>
  <si>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</si>
  <si>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</si>
  <si>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</si>
  <si>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</si>
  <si>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</si>
  <si>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</si>
  <si>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</si>
  <si>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</si>
  <si>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</si>
  <si>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</si>
  <si>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</si>
  <si>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</si>
  <si>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</si>
  <si>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</si>
  <si>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</si>
  <si>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</si>
  <si>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</si>
  <si>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</si>
  <si>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</si>
  <si>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</si>
  <si>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</si>
  <si>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</si>
  <si>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</si>
  <si>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</si>
  <si>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퇴직급여충당부채</t>
  </si>
  <si>
    <t>현금및현금성자산</t>
  </si>
  <si>
    <t>미수금</t>
  </si>
  <si>
    <t>미수금의감소(증가)</t>
  </si>
  <si>
    <t>유동자산</t>
  </si>
  <si>
    <t>비유동자산</t>
  </si>
  <si>
    <t>기타비유동자산</t>
  </si>
  <si>
    <t>선급비용</t>
  </si>
  <si>
    <t>선급법인세</t>
  </si>
  <si>
    <t>1.</t>
  </si>
  <si>
    <t>유동부채</t>
  </si>
  <si>
    <t>미지급금</t>
  </si>
  <si>
    <t>예수금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</si>
  <si>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</si>
  <si>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</si>
  <si>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</si>
  <si>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</si>
  <si>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</si>
  <si>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</si>
  <si>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</si>
  <si>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복리후생비</t>
  </si>
  <si>
    <t>여비교통비</t>
  </si>
  <si>
    <t>통신비</t>
  </si>
  <si>
    <t>전력비</t>
  </si>
  <si>
    <t>세금과공과</t>
  </si>
  <si>
    <t>수선비</t>
  </si>
  <si>
    <t>보험료</t>
  </si>
  <si>
    <t>차량유지비</t>
  </si>
  <si>
    <t>업무추진비</t>
  </si>
  <si>
    <t>소모품비</t>
  </si>
  <si>
    <t>사무용품비</t>
  </si>
  <si>
    <t>교육훈련비</t>
  </si>
  <si>
    <t>14.</t>
  </si>
  <si>
    <t>15.</t>
  </si>
  <si>
    <t>17.</t>
  </si>
  <si>
    <t>18.</t>
  </si>
  <si>
    <t>19.</t>
  </si>
  <si>
    <t>20.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</si>
  <si>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</si>
  <si>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</si>
  <si>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</si>
  <si>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</si>
  <si>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</si>
  <si>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</si>
  <si>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예수금의 증가(감소)</t>
  </si>
  <si>
    <t>현금의증가(감소)(Ⅰ+Ⅱ+Ⅲ)</t>
  </si>
  <si>
    <t>기초의현금</t>
  </si>
  <si>
    <t>기말의현금</t>
  </si>
  <si>
    <t>기타순자산</t>
  </si>
  <si>
    <t>경상북도청소년성문화센터</t>
  </si>
  <si>
    <t>성교육강사양성과정</t>
  </si>
  <si>
    <t>찾아가는성교육</t>
  </si>
  <si>
    <t>신고의무자교육</t>
  </si>
  <si>
    <t>잡손실</t>
  </si>
  <si>
    <t>2.</t>
  </si>
  <si>
    <t>1.</t>
  </si>
  <si>
    <t>순자산의 증(감)</t>
  </si>
  <si>
    <t>사업이익(손실)</t>
  </si>
  <si>
    <t>당기순자산의증(감)</t>
  </si>
  <si>
    <t>재   무   상   태   표</t>
  </si>
  <si>
    <t>(계속)</t>
  </si>
  <si>
    <t>재무상태표-계속</t>
  </si>
  <si>
    <t>운   영   성   과   표</t>
  </si>
  <si>
    <t>운영성과표-계속</t>
  </si>
  <si>
    <t>현   금   흐   름   표</t>
  </si>
  <si>
    <t>국비보조금</t>
  </si>
  <si>
    <t>도비보조금</t>
  </si>
  <si>
    <t>기타부담금</t>
  </si>
  <si>
    <t>사업활동으로인한자산·부채의변동</t>
  </si>
  <si>
    <t>제 3 기 2013년 12월 31일 현재</t>
  </si>
  <si>
    <t>제 3 기 2013년 1월 1일부터 2013년 12월 31일까지</t>
  </si>
  <si>
    <t>투자활동으로인한현금유입액</t>
  </si>
  <si>
    <t>투자활동으로인한현금유출액</t>
  </si>
  <si>
    <t>비품의 구입</t>
  </si>
  <si>
    <t>재무활동으로인한현금흐름</t>
  </si>
  <si>
    <t>재무활동으로인한현금유입액</t>
  </si>
  <si>
    <t>재무활동으로인한현금유출액</t>
  </si>
  <si>
    <t>생애주기별성폭력예방교육</t>
  </si>
  <si>
    <t>강사료</t>
  </si>
  <si>
    <t>도서인쇄비</t>
  </si>
  <si>
    <t>회의비</t>
  </si>
  <si>
    <t>용역비</t>
  </si>
  <si>
    <t>지원활동운영비</t>
  </si>
  <si>
    <t>성폭력추방주간캠페인</t>
  </si>
  <si>
    <t>유형자산폐기손실</t>
  </si>
  <si>
    <t>16.</t>
  </si>
  <si>
    <t>21.</t>
  </si>
  <si>
    <t>22.</t>
  </si>
  <si>
    <t>23.</t>
  </si>
  <si>
    <t>24.</t>
  </si>
  <si>
    <t>25.</t>
  </si>
  <si>
    <t>26.</t>
  </si>
  <si>
    <t>27.</t>
  </si>
  <si>
    <t>2.</t>
  </si>
  <si>
    <t>다.</t>
  </si>
  <si>
    <t>바.</t>
  </si>
  <si>
    <t>제 4 기 2014년 12월 31일 현재</t>
  </si>
  <si>
    <t>제          4 (당)        기</t>
  </si>
  <si>
    <t>제          3 (전)        기</t>
  </si>
  <si>
    <t>제          3 (전)        기</t>
  </si>
  <si>
    <t>제 4 기 2014년 1월 1일부터 2014년 12월 31일까지</t>
  </si>
  <si>
    <t>제         4 (당)        기</t>
  </si>
  <si>
    <t>제         3 (전)        기</t>
  </si>
  <si>
    <t>선수사업비</t>
  </si>
  <si>
    <t>군위SAY놀이터이동체험관</t>
  </si>
  <si>
    <t>장애아동청소년성인권교육</t>
  </si>
  <si>
    <t>또래성지킴이캠프</t>
  </si>
  <si>
    <t>선수사업비의증가(감소)</t>
  </si>
  <si>
    <t>사.</t>
  </si>
  <si>
    <t>유형자산폐기손실</t>
  </si>
  <si>
    <t>(당기순자산의 감소:  1,166,305원,
 전기순자산의 증가: 11,566,343원)</t>
  </si>
  <si>
    <t>28.</t>
  </si>
  <si>
    <t>29.</t>
  </si>
  <si>
    <t>퇴직연금운용자산의 감소(증가)</t>
  </si>
  <si>
    <t>현금의유출이없는비용등의가산</t>
  </si>
  <si>
    <t>현금의유입이없는수익등의차감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</si>
</sst>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9" applyNumberFormat="1" applyFont="1" applyFill="1" applyBorder="1" applyAlignment="1">
      <alignment horizontal="right" vertical="center"/>
      <protection/>
    </xf>
    <xf numFmtId="186" fontId="2" fillId="0" borderId="0" xfId="88" applyNumberFormat="1" applyFont="1" applyFill="1" applyBorder="1" applyAlignment="1">
      <alignment horizontal="distributed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3" xfId="69" applyNumberFormat="1" applyFont="1" applyBorder="1" applyAlignment="1">
      <alignment vertical="center"/>
    </xf>
    <xf numFmtId="185" fontId="3" fillId="0" borderId="20" xfId="6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6" fontId="2" fillId="0" borderId="13" xfId="88" applyNumberFormat="1" applyFont="1" applyBorder="1" applyAlignment="1">
      <alignment horizontal="center" vertical="center"/>
      <protection/>
    </xf>
    <xf numFmtId="186" fontId="3" fillId="0" borderId="21" xfId="88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41" fontId="3" fillId="0" borderId="0" xfId="69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41" fontId="3" fillId="0" borderId="0" xfId="69" applyFont="1" applyAlignment="1">
      <alignment horizontal="left" vertical="center"/>
    </xf>
    <xf numFmtId="185" fontId="3" fillId="0" borderId="13" xfId="88" applyNumberFormat="1" applyFont="1" applyFill="1" applyBorder="1" applyAlignment="1">
      <alignment vertical="center"/>
      <protection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185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1" xfId="0" applyNumberFormat="1" applyFont="1" applyBorder="1" applyAlignment="1">
      <alignment horizontal="left" vertical="center" wrapText="1" shrinkToFit="1"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3" xfId="0" applyBorder="1" applyAlignment="1">
      <alignment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2">
      <selection activeCell="I31" sqref="I31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7" t="s">
        <v>110</v>
      </c>
      <c r="C1" s="97"/>
      <c r="D1" s="97"/>
      <c r="E1" s="97"/>
      <c r="F1" s="97"/>
      <c r="G1" s="97"/>
      <c r="H1" s="97"/>
    </row>
    <row r="2" spans="2:8" ht="15" customHeight="1">
      <c r="B2" s="98" t="s">
        <v>147</v>
      </c>
      <c r="C2" s="98"/>
      <c r="D2" s="98"/>
      <c r="E2" s="98"/>
      <c r="F2" s="98"/>
      <c r="G2" s="98"/>
      <c r="H2" s="98"/>
    </row>
    <row r="3" spans="2:8" ht="15" customHeight="1">
      <c r="B3" s="98" t="s">
        <v>120</v>
      </c>
      <c r="C3" s="98"/>
      <c r="D3" s="98"/>
      <c r="E3" s="98"/>
      <c r="F3" s="98"/>
      <c r="G3" s="98"/>
      <c r="H3" s="9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100</v>
      </c>
      <c r="C5" s="3"/>
      <c r="E5" s="46"/>
      <c r="F5" s="47"/>
      <c r="G5" s="46"/>
      <c r="H5" s="47" t="s">
        <v>29</v>
      </c>
    </row>
    <row r="6" spans="2:8" ht="39.75" customHeight="1">
      <c r="B6" s="99" t="s">
        <v>19</v>
      </c>
      <c r="C6" s="100"/>
      <c r="D6" s="96"/>
      <c r="E6" s="95" t="s">
        <v>148</v>
      </c>
      <c r="F6" s="96"/>
      <c r="G6" s="95" t="s">
        <v>149</v>
      </c>
      <c r="H6" s="96"/>
    </row>
    <row r="7" spans="2:8" ht="21" customHeight="1">
      <c r="B7" s="89" t="s">
        <v>20</v>
      </c>
      <c r="C7" s="90"/>
      <c r="D7" s="8"/>
      <c r="E7" s="63"/>
      <c r="F7" s="26"/>
      <c r="G7" s="63"/>
      <c r="H7" s="26"/>
    </row>
    <row r="8" spans="2:8" ht="21" customHeight="1">
      <c r="B8" s="9" t="s">
        <v>0</v>
      </c>
      <c r="C8" s="6" t="s">
        <v>55</v>
      </c>
      <c r="D8" s="10"/>
      <c r="E8" s="12"/>
      <c r="F8" s="12">
        <f>SUM(E9:E12)</f>
        <v>9529732</v>
      </c>
      <c r="G8" s="12"/>
      <c r="H8" s="12">
        <f>SUM(G9:G12)</f>
        <v>11994629</v>
      </c>
    </row>
    <row r="9" spans="2:8" ht="21" customHeight="1">
      <c r="B9" s="11" t="s">
        <v>1</v>
      </c>
      <c r="C9" s="6" t="s">
        <v>52</v>
      </c>
      <c r="D9" s="10"/>
      <c r="E9" s="65">
        <v>8958644</v>
      </c>
      <c r="F9" s="12"/>
      <c r="G9" s="65">
        <v>11339855</v>
      </c>
      <c r="H9" s="12"/>
    </row>
    <row r="10" spans="2:8" ht="21" customHeight="1">
      <c r="B10" s="11" t="s">
        <v>2</v>
      </c>
      <c r="C10" s="6" t="s">
        <v>53</v>
      </c>
      <c r="D10" s="10"/>
      <c r="E10" s="12">
        <v>6030</v>
      </c>
      <c r="F10" s="12"/>
      <c r="G10" s="12">
        <v>33210</v>
      </c>
      <c r="H10" s="12"/>
    </row>
    <row r="11" spans="2:8" ht="21" customHeight="1">
      <c r="B11" s="11" t="s">
        <v>3</v>
      </c>
      <c r="C11" s="6" t="s">
        <v>58</v>
      </c>
      <c r="D11" s="10"/>
      <c r="E11" s="65">
        <v>561738</v>
      </c>
      <c r="F11" s="12"/>
      <c r="G11" s="65">
        <v>617174</v>
      </c>
      <c r="H11" s="12"/>
    </row>
    <row r="12" spans="2:8" ht="21" customHeight="1">
      <c r="B12" s="11" t="s">
        <v>4</v>
      </c>
      <c r="C12" s="6" t="s">
        <v>59</v>
      </c>
      <c r="D12" s="10"/>
      <c r="E12" s="65">
        <v>3320</v>
      </c>
      <c r="F12" s="12"/>
      <c r="G12" s="65">
        <v>4390</v>
      </c>
      <c r="H12" s="12"/>
    </row>
    <row r="13" spans="2:8" ht="21" customHeight="1">
      <c r="B13" s="9" t="s">
        <v>40</v>
      </c>
      <c r="C13" s="6" t="s">
        <v>56</v>
      </c>
      <c r="D13" s="10"/>
      <c r="E13" s="64"/>
      <c r="F13" s="45">
        <f>F14+F16+F19</f>
        <v>17200229</v>
      </c>
      <c r="G13" s="64"/>
      <c r="H13" s="45">
        <f>H14+H16+H19</f>
        <v>14604381</v>
      </c>
    </row>
    <row r="14" spans="2:8" ht="21" customHeight="1">
      <c r="B14" s="62">
        <v>-1</v>
      </c>
      <c r="C14" s="6" t="s">
        <v>38</v>
      </c>
      <c r="D14" s="10"/>
      <c r="E14" s="64"/>
      <c r="F14" s="45">
        <f>SUM(E15)</f>
        <v>8681123</v>
      </c>
      <c r="G14" s="64"/>
      <c r="H14" s="45">
        <f>SUM(G15)</f>
        <v>9918057</v>
      </c>
    </row>
    <row r="15" spans="2:8" ht="21" customHeight="1">
      <c r="B15" s="11" t="s">
        <v>30</v>
      </c>
      <c r="C15" s="6" t="s">
        <v>65</v>
      </c>
      <c r="D15" s="10"/>
      <c r="E15" s="64">
        <v>8681123</v>
      </c>
      <c r="F15" s="12"/>
      <c r="G15" s="64">
        <v>9918057</v>
      </c>
      <c r="H15" s="12"/>
    </row>
    <row r="16" spans="2:8" ht="21" customHeight="1">
      <c r="B16" s="62">
        <v>-2</v>
      </c>
      <c r="C16" s="6" t="s">
        <v>42</v>
      </c>
      <c r="D16" s="60"/>
      <c r="E16" s="64"/>
      <c r="F16" s="45">
        <f>SUM(F17:F18)</f>
        <v>8519106</v>
      </c>
      <c r="G16" s="64"/>
      <c r="H16" s="45">
        <f>SUM(H17:H18)</f>
        <v>4686324</v>
      </c>
    </row>
    <row r="17" spans="2:8" ht="21" customHeight="1">
      <c r="B17" s="11" t="s">
        <v>106</v>
      </c>
      <c r="C17" s="6" t="s">
        <v>44</v>
      </c>
      <c r="D17" s="10"/>
      <c r="E17" s="64">
        <v>50706263</v>
      </c>
      <c r="F17" s="12"/>
      <c r="G17" s="64">
        <v>47248950</v>
      </c>
      <c r="H17" s="12"/>
    </row>
    <row r="18" spans="2:8" ht="21" customHeight="1">
      <c r="B18" s="14"/>
      <c r="C18" s="6" t="s">
        <v>37</v>
      </c>
      <c r="D18" s="10"/>
      <c r="E18" s="45">
        <v>-42187157</v>
      </c>
      <c r="F18" s="45">
        <f>SUM(E17:E18)</f>
        <v>8519106</v>
      </c>
      <c r="G18" s="45">
        <v>-42562626</v>
      </c>
      <c r="H18" s="45">
        <f>SUM(G17:G18)</f>
        <v>4686324</v>
      </c>
    </row>
    <row r="19" spans="2:8" ht="21" customHeight="1">
      <c r="B19" s="62">
        <v>-3</v>
      </c>
      <c r="C19" s="6" t="s">
        <v>57</v>
      </c>
      <c r="D19" s="10"/>
      <c r="E19" s="12"/>
      <c r="F19" s="12">
        <v>0</v>
      </c>
      <c r="G19" s="12"/>
      <c r="H19" s="12">
        <v>0</v>
      </c>
    </row>
    <row r="20" spans="2:8" ht="21" customHeight="1" thickBot="1">
      <c r="B20" s="91" t="s">
        <v>21</v>
      </c>
      <c r="C20" s="92"/>
      <c r="D20" s="20"/>
      <c r="E20" s="64"/>
      <c r="F20" s="73">
        <f>F8+F13</f>
        <v>26729961</v>
      </c>
      <c r="G20" s="64"/>
      <c r="H20" s="73">
        <f>H8+H13</f>
        <v>26599010</v>
      </c>
    </row>
    <row r="21" spans="2:8" ht="21" customHeight="1" thickTop="1">
      <c r="B21" s="91" t="s">
        <v>22</v>
      </c>
      <c r="C21" s="92"/>
      <c r="D21" s="20"/>
      <c r="E21" s="64"/>
      <c r="F21" s="12"/>
      <c r="G21" s="64"/>
      <c r="H21" s="12"/>
    </row>
    <row r="22" spans="2:8" ht="21" customHeight="1">
      <c r="B22" s="9" t="s">
        <v>0</v>
      </c>
      <c r="C22" s="6" t="s">
        <v>61</v>
      </c>
      <c r="D22" s="10"/>
      <c r="E22" s="64"/>
      <c r="F22" s="12">
        <f>SUM(E23:E25)</f>
        <v>1963659</v>
      </c>
      <c r="G22" s="64"/>
      <c r="H22" s="12">
        <f>SUM(G23:G25)</f>
        <v>666403</v>
      </c>
    </row>
    <row r="23" spans="2:8" ht="21" customHeight="1">
      <c r="B23" s="11" t="s">
        <v>1</v>
      </c>
      <c r="C23" s="6" t="s">
        <v>62</v>
      </c>
      <c r="D23" s="10"/>
      <c r="E23" s="64">
        <v>697629</v>
      </c>
      <c r="F23" s="12"/>
      <c r="G23" s="64">
        <v>325385</v>
      </c>
      <c r="H23" s="12"/>
    </row>
    <row r="24" spans="2:8" ht="21" customHeight="1">
      <c r="B24" s="11" t="s">
        <v>2</v>
      </c>
      <c r="C24" s="6" t="s">
        <v>63</v>
      </c>
      <c r="D24" s="10"/>
      <c r="E24" s="64">
        <v>966030</v>
      </c>
      <c r="F24" s="12"/>
      <c r="G24" s="64">
        <v>341018</v>
      </c>
      <c r="H24" s="12"/>
    </row>
    <row r="25" spans="2:8" ht="21" customHeight="1">
      <c r="B25" s="11" t="s">
        <v>3</v>
      </c>
      <c r="C25" s="6" t="s">
        <v>154</v>
      </c>
      <c r="D25" s="10"/>
      <c r="E25" s="64">
        <v>300000</v>
      </c>
      <c r="F25" s="12"/>
      <c r="G25" s="64">
        <v>0</v>
      </c>
      <c r="H25" s="12"/>
    </row>
    <row r="26" spans="2:8" ht="21" customHeight="1">
      <c r="B26" s="14" t="s">
        <v>40</v>
      </c>
      <c r="C26" s="6" t="s">
        <v>64</v>
      </c>
      <c r="D26" s="10"/>
      <c r="E26" s="64"/>
      <c r="F26" s="12">
        <f>SUM(E27:E28)</f>
        <v>0</v>
      </c>
      <c r="G26" s="64"/>
      <c r="H26" s="12">
        <f>SUM(G27:G28)</f>
        <v>0</v>
      </c>
    </row>
    <row r="27" spans="2:8" s="18" customFormat="1" ht="21" customHeight="1">
      <c r="B27" s="11" t="s">
        <v>60</v>
      </c>
      <c r="C27" s="6" t="s">
        <v>51</v>
      </c>
      <c r="D27" s="10"/>
      <c r="E27" s="64">
        <v>32165022</v>
      </c>
      <c r="F27" s="48"/>
      <c r="G27" s="64">
        <v>21457103</v>
      </c>
      <c r="H27" s="48"/>
    </row>
    <row r="28" spans="2:8" s="18" customFormat="1" ht="21" customHeight="1">
      <c r="B28" s="11"/>
      <c r="C28" s="6" t="s">
        <v>65</v>
      </c>
      <c r="D28" s="49"/>
      <c r="E28" s="45">
        <v>-32165022</v>
      </c>
      <c r="F28" s="12"/>
      <c r="G28" s="45">
        <v>-21457103</v>
      </c>
      <c r="H28" s="12"/>
    </row>
    <row r="29" spans="2:8" ht="21" customHeight="1">
      <c r="B29" s="91" t="s">
        <v>23</v>
      </c>
      <c r="C29" s="92"/>
      <c r="D29" s="20"/>
      <c r="E29" s="64"/>
      <c r="F29" s="22">
        <f>F22+F26</f>
        <v>1963659</v>
      </c>
      <c r="G29" s="64"/>
      <c r="H29" s="22">
        <f>H22+H26</f>
        <v>666403</v>
      </c>
    </row>
    <row r="30" spans="2:8" ht="12" customHeight="1">
      <c r="B30" s="15"/>
      <c r="C30" s="16"/>
      <c r="D30" s="17"/>
      <c r="E30" s="27"/>
      <c r="F30" s="27"/>
      <c r="G30" s="27"/>
      <c r="H30" s="27"/>
    </row>
    <row r="31" spans="2:8" ht="41.25" customHeight="1">
      <c r="B31" s="19" t="s">
        <v>111</v>
      </c>
      <c r="C31" s="76"/>
      <c r="D31" s="20"/>
      <c r="E31" s="77"/>
      <c r="F31" s="77"/>
      <c r="G31" s="77"/>
      <c r="H31" s="77"/>
    </row>
    <row r="32" spans="2:8" ht="21.75" customHeight="1">
      <c r="B32" s="19" t="s">
        <v>112</v>
      </c>
      <c r="C32" s="76"/>
      <c r="D32" s="20"/>
      <c r="E32" s="77"/>
      <c r="F32" s="77"/>
      <c r="G32" s="77"/>
      <c r="H32" s="77"/>
    </row>
    <row r="33" spans="2:8" ht="21.75" customHeight="1">
      <c r="B33" s="2" t="s">
        <v>100</v>
      </c>
      <c r="C33" s="3"/>
      <c r="E33" s="46"/>
      <c r="F33" s="47"/>
      <c r="G33" s="46"/>
      <c r="H33" s="47"/>
    </row>
    <row r="34" spans="2:8" ht="39.75" customHeight="1">
      <c r="B34" s="103" t="s">
        <v>19</v>
      </c>
      <c r="C34" s="104"/>
      <c r="D34" s="105"/>
      <c r="E34" s="86" t="s">
        <v>148</v>
      </c>
      <c r="F34" s="87"/>
      <c r="G34" s="86" t="s">
        <v>150</v>
      </c>
      <c r="H34" s="87"/>
    </row>
    <row r="35" spans="2:8" ht="21.75" customHeight="1">
      <c r="B35" s="93" t="s">
        <v>24</v>
      </c>
      <c r="C35" s="94"/>
      <c r="D35" s="20"/>
      <c r="E35" s="64"/>
      <c r="F35" s="12"/>
      <c r="G35" s="64"/>
      <c r="H35" s="12"/>
    </row>
    <row r="36" spans="2:8" ht="21.75" customHeight="1">
      <c r="B36" s="9" t="s">
        <v>0</v>
      </c>
      <c r="C36" s="6" t="s">
        <v>66</v>
      </c>
      <c r="D36" s="10"/>
      <c r="E36" s="64"/>
      <c r="F36" s="12">
        <v>0</v>
      </c>
      <c r="G36" s="64"/>
      <c r="H36" s="12">
        <v>0</v>
      </c>
    </row>
    <row r="37" spans="2:8" ht="21.75" customHeight="1">
      <c r="B37" s="9" t="s">
        <v>9</v>
      </c>
      <c r="C37" s="6" t="s">
        <v>67</v>
      </c>
      <c r="D37" s="10"/>
      <c r="E37" s="64"/>
      <c r="F37" s="45">
        <f>E38</f>
        <v>24766302</v>
      </c>
      <c r="G37" s="64"/>
      <c r="H37" s="45">
        <f>G38</f>
        <v>25932607</v>
      </c>
    </row>
    <row r="38" spans="1:8" ht="21.75" customHeight="1">
      <c r="A38" s="18"/>
      <c r="B38" s="11" t="s">
        <v>30</v>
      </c>
      <c r="C38" s="6" t="s">
        <v>99</v>
      </c>
      <c r="D38" s="10"/>
      <c r="E38" s="65">
        <v>24766302</v>
      </c>
      <c r="F38" s="45"/>
      <c r="G38" s="65">
        <v>25932607</v>
      </c>
      <c r="H38" s="45"/>
    </row>
    <row r="39" spans="1:8" ht="25.5" customHeight="1">
      <c r="A39" s="18"/>
      <c r="B39" s="11"/>
      <c r="C39" s="101" t="s">
        <v>161</v>
      </c>
      <c r="D39" s="102"/>
      <c r="E39" s="65"/>
      <c r="F39" s="45"/>
      <c r="G39" s="65"/>
      <c r="H39" s="45"/>
    </row>
    <row r="40" spans="2:8" ht="21.75" customHeight="1">
      <c r="B40" s="91" t="s">
        <v>25</v>
      </c>
      <c r="C40" s="92"/>
      <c r="D40" s="20"/>
      <c r="E40" s="12"/>
      <c r="F40" s="72">
        <f>SUM(F36:F37)</f>
        <v>24766302</v>
      </c>
      <c r="G40" s="12"/>
      <c r="H40" s="72">
        <f>SUM(H36:H37)</f>
        <v>25932607</v>
      </c>
    </row>
    <row r="41" spans="2:8" ht="21.75" customHeight="1" thickBot="1">
      <c r="B41" s="91" t="s">
        <v>26</v>
      </c>
      <c r="C41" s="92"/>
      <c r="D41" s="20"/>
      <c r="E41" s="12"/>
      <c r="F41" s="21">
        <f>SUM(F29,F40)</f>
        <v>26729961</v>
      </c>
      <c r="G41" s="12"/>
      <c r="H41" s="21">
        <f>SUM(H29,H40)</f>
        <v>26599010</v>
      </c>
    </row>
    <row r="42" spans="2:8" ht="9.75" customHeight="1" thickTop="1">
      <c r="B42" s="23"/>
      <c r="C42" s="16"/>
      <c r="D42" s="17"/>
      <c r="E42" s="27"/>
      <c r="F42" s="27"/>
      <c r="G42" s="27"/>
      <c r="H42" s="27"/>
    </row>
    <row r="43" spans="2:8" ht="21.75" customHeight="1">
      <c r="B43" s="88"/>
      <c r="C43" s="88"/>
      <c r="D43" s="88"/>
      <c r="E43" s="88"/>
      <c r="F43" s="88"/>
      <c r="G43" s="1"/>
      <c r="H43" s="1"/>
    </row>
    <row r="45" spans="6:8" ht="14.25">
      <c r="F45" s="25">
        <f>F20-F41</f>
        <v>0</v>
      </c>
      <c r="H45" s="25">
        <f>H20-H41</f>
        <v>0</v>
      </c>
    </row>
    <row r="46" spans="3:8" ht="14.25">
      <c r="C46" s="59">
        <f>E38</f>
        <v>24766302</v>
      </c>
      <c r="E46" s="24"/>
      <c r="F46" s="43"/>
      <c r="G46" s="24"/>
      <c r="H46" s="43"/>
    </row>
    <row r="47" spans="3:8" ht="14.25">
      <c r="C47" s="1">
        <f>-운영!F53</f>
        <v>1166305</v>
      </c>
      <c r="E47" s="24"/>
      <c r="F47" s="84">
        <f>운영!F53</f>
        <v>-1166305</v>
      </c>
      <c r="G47" s="24">
        <f>운영!H53</f>
        <v>11566343</v>
      </c>
      <c r="H47" s="43"/>
    </row>
    <row r="48" spans="3:8" ht="14.25">
      <c r="C48" s="59">
        <f>SUM(C46:C47)</f>
        <v>25932607</v>
      </c>
      <c r="E48" s="24"/>
      <c r="F48" s="43"/>
      <c r="G48" s="24"/>
      <c r="H48" s="43"/>
    </row>
    <row r="50" ht="14.25">
      <c r="E50" s="25">
        <f>운영!F53</f>
        <v>-1166305</v>
      </c>
    </row>
    <row r="51" ht="14.25">
      <c r="E51" s="25">
        <f>운영!H53</f>
        <v>11566343</v>
      </c>
    </row>
    <row r="52" spans="5:8" ht="14.25">
      <c r="E52" s="42"/>
      <c r="F52" s="41"/>
      <c r="G52" s="42"/>
      <c r="H52" s="41"/>
    </row>
    <row r="53" spans="6:8" ht="14.25">
      <c r="F53" s="41"/>
      <c r="H53" s="41"/>
    </row>
  </sheetData>
  <sheetProtection/>
  <mergeCells count="18">
    <mergeCell ref="G6:H6"/>
    <mergeCell ref="G34:H34"/>
    <mergeCell ref="B1:H1"/>
    <mergeCell ref="B2:H2"/>
    <mergeCell ref="B3:H3"/>
    <mergeCell ref="B41:C41"/>
    <mergeCell ref="B6:D6"/>
    <mergeCell ref="E6:F6"/>
    <mergeCell ref="C39:D39"/>
    <mergeCell ref="B34:D34"/>
    <mergeCell ref="E34:F34"/>
    <mergeCell ref="B43:F43"/>
    <mergeCell ref="B7:C7"/>
    <mergeCell ref="B20:C20"/>
    <mergeCell ref="B21:C21"/>
    <mergeCell ref="B29:C29"/>
    <mergeCell ref="B35:C35"/>
    <mergeCell ref="B40:C40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43">
      <selection activeCell="N16" sqref="N1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7" t="s">
        <v>113</v>
      </c>
      <c r="C1" s="97"/>
      <c r="D1" s="97"/>
      <c r="E1" s="97"/>
      <c r="F1" s="97"/>
      <c r="G1" s="97"/>
      <c r="H1" s="97"/>
    </row>
    <row r="2" spans="2:8" ht="15" customHeight="1">
      <c r="B2" s="98" t="s">
        <v>151</v>
      </c>
      <c r="C2" s="98"/>
      <c r="D2" s="98"/>
      <c r="E2" s="98"/>
      <c r="F2" s="98"/>
      <c r="G2" s="98"/>
      <c r="H2" s="98"/>
    </row>
    <row r="3" spans="2:8" ht="15" customHeight="1">
      <c r="B3" s="98" t="s">
        <v>121</v>
      </c>
      <c r="C3" s="98"/>
      <c r="D3" s="98"/>
      <c r="E3" s="98"/>
      <c r="F3" s="98"/>
      <c r="G3" s="98"/>
      <c r="H3" s="9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100</v>
      </c>
      <c r="C5" s="3"/>
      <c r="E5" s="46"/>
      <c r="F5" s="47"/>
      <c r="G5" s="46"/>
      <c r="H5" s="47" t="s">
        <v>29</v>
      </c>
    </row>
    <row r="6" spans="2:8" ht="39.75" customHeight="1">
      <c r="B6" s="103" t="s">
        <v>19</v>
      </c>
      <c r="C6" s="104"/>
      <c r="D6" s="105"/>
      <c r="E6" s="86" t="s">
        <v>148</v>
      </c>
      <c r="F6" s="105"/>
      <c r="G6" s="86" t="s">
        <v>150</v>
      </c>
      <c r="H6" s="105"/>
    </row>
    <row r="7" spans="2:8" ht="21.75" customHeight="1">
      <c r="B7" s="9" t="s">
        <v>0</v>
      </c>
      <c r="C7" s="28" t="s">
        <v>68</v>
      </c>
      <c r="E7" s="78"/>
      <c r="F7" s="12">
        <f>SUM(E8:E10)</f>
        <v>259780460</v>
      </c>
      <c r="G7" s="78"/>
      <c r="H7" s="12">
        <f>SUM(G8:G10)</f>
        <v>242546360</v>
      </c>
    </row>
    <row r="8" spans="2:8" ht="21.75" customHeight="1">
      <c r="B8" s="11" t="s">
        <v>1</v>
      </c>
      <c r="C8" s="28" t="s">
        <v>116</v>
      </c>
      <c r="E8" s="12">
        <v>111601580</v>
      </c>
      <c r="F8" s="12"/>
      <c r="G8" s="12">
        <v>109970025</v>
      </c>
      <c r="H8" s="12"/>
    </row>
    <row r="9" spans="2:8" ht="21.75" customHeight="1">
      <c r="B9" s="11" t="s">
        <v>2</v>
      </c>
      <c r="C9" s="28" t="s">
        <v>117</v>
      </c>
      <c r="E9" s="12">
        <v>101601580</v>
      </c>
      <c r="F9" s="12"/>
      <c r="G9" s="12">
        <v>84970025</v>
      </c>
      <c r="H9" s="12"/>
    </row>
    <row r="10" spans="2:8" ht="21.75" customHeight="1">
      <c r="B10" s="11" t="s">
        <v>3</v>
      </c>
      <c r="C10" s="6" t="s">
        <v>118</v>
      </c>
      <c r="D10" s="10"/>
      <c r="E10" s="12">
        <v>46577300</v>
      </c>
      <c r="F10" s="12"/>
      <c r="G10" s="12">
        <v>47606310</v>
      </c>
      <c r="H10" s="12"/>
    </row>
    <row r="11" spans="2:8" ht="21.75" customHeight="1">
      <c r="B11" s="9" t="s">
        <v>40</v>
      </c>
      <c r="C11" s="6" t="s">
        <v>69</v>
      </c>
      <c r="D11" s="10"/>
      <c r="E11" s="12"/>
      <c r="F11" s="12">
        <f>SUM(E12:E45)</f>
        <v>262017466</v>
      </c>
      <c r="G11" s="12"/>
      <c r="H11" s="12">
        <f>SUM(G12:G42)</f>
        <v>231711974</v>
      </c>
    </row>
    <row r="12" spans="2:8" ht="21.75" customHeight="1">
      <c r="B12" s="11" t="s">
        <v>30</v>
      </c>
      <c r="C12" s="6" t="s">
        <v>70</v>
      </c>
      <c r="D12" s="52"/>
      <c r="E12" s="12">
        <v>101456520</v>
      </c>
      <c r="F12" s="53"/>
      <c r="G12" s="12">
        <v>99364000</v>
      </c>
      <c r="H12" s="53"/>
    </row>
    <row r="13" spans="2:8" ht="24" customHeight="1">
      <c r="B13" s="11" t="s">
        <v>105</v>
      </c>
      <c r="C13" s="6" t="s">
        <v>28</v>
      </c>
      <c r="D13" s="10"/>
      <c r="E13" s="12">
        <v>10707919</v>
      </c>
      <c r="F13" s="53"/>
      <c r="G13" s="12">
        <v>10547897</v>
      </c>
      <c r="H13" s="53"/>
    </row>
    <row r="14" spans="2:8" ht="24" customHeight="1">
      <c r="B14" s="11" t="s">
        <v>3</v>
      </c>
      <c r="C14" s="6" t="s">
        <v>129</v>
      </c>
      <c r="D14" s="10"/>
      <c r="E14" s="12">
        <v>0</v>
      </c>
      <c r="F14" s="53"/>
      <c r="G14" s="12">
        <v>12554000</v>
      </c>
      <c r="H14" s="53"/>
    </row>
    <row r="15" spans="2:8" ht="21.75" customHeight="1">
      <c r="B15" s="11" t="s">
        <v>4</v>
      </c>
      <c r="C15" s="6" t="s">
        <v>71</v>
      </c>
      <c r="D15" s="10"/>
      <c r="E15" s="45">
        <v>3000000</v>
      </c>
      <c r="F15" s="53"/>
      <c r="G15" s="45">
        <v>3513280</v>
      </c>
      <c r="H15" s="53"/>
    </row>
    <row r="16" spans="2:8" ht="21.75" customHeight="1">
      <c r="B16" s="11" t="s">
        <v>5</v>
      </c>
      <c r="C16" s="6" t="s">
        <v>72</v>
      </c>
      <c r="D16" s="10"/>
      <c r="E16" s="12">
        <v>12213000</v>
      </c>
      <c r="F16" s="12"/>
      <c r="G16" s="12">
        <v>9530000</v>
      </c>
      <c r="H16" s="12"/>
    </row>
    <row r="17" spans="2:8" ht="21.75" customHeight="1">
      <c r="B17" s="11" t="s">
        <v>6</v>
      </c>
      <c r="C17" s="6" t="s">
        <v>73</v>
      </c>
      <c r="D17" s="10"/>
      <c r="E17" s="12">
        <v>723913</v>
      </c>
      <c r="F17" s="13"/>
      <c r="G17" s="12">
        <v>724676</v>
      </c>
      <c r="H17" s="13"/>
    </row>
    <row r="18" spans="2:8" ht="21.75" customHeight="1">
      <c r="B18" s="11" t="s">
        <v>7</v>
      </c>
      <c r="C18" s="6" t="s">
        <v>74</v>
      </c>
      <c r="D18" s="10"/>
      <c r="E18" s="44">
        <v>801270</v>
      </c>
      <c r="F18" s="12"/>
      <c r="G18" s="44">
        <v>568610</v>
      </c>
      <c r="H18" s="12"/>
    </row>
    <row r="19" spans="2:8" ht="21.75" customHeight="1">
      <c r="B19" s="11" t="s">
        <v>8</v>
      </c>
      <c r="C19" s="6" t="s">
        <v>75</v>
      </c>
      <c r="D19" s="10"/>
      <c r="E19" s="45">
        <v>314600</v>
      </c>
      <c r="F19" s="12"/>
      <c r="G19" s="45">
        <v>272570</v>
      </c>
      <c r="H19" s="12"/>
    </row>
    <row r="20" spans="2:8" s="18" customFormat="1" ht="21.75" customHeight="1">
      <c r="B20" s="11" t="s">
        <v>27</v>
      </c>
      <c r="C20" s="6" t="s">
        <v>47</v>
      </c>
      <c r="D20" s="49"/>
      <c r="E20" s="50">
        <v>2925164</v>
      </c>
      <c r="F20" s="54"/>
      <c r="G20" s="50">
        <v>2545850</v>
      </c>
      <c r="H20" s="54"/>
    </row>
    <row r="21" spans="2:8" ht="21.75" customHeight="1">
      <c r="B21" s="11" t="s">
        <v>31</v>
      </c>
      <c r="C21" s="6" t="s">
        <v>76</v>
      </c>
      <c r="D21" s="10"/>
      <c r="E21" s="44">
        <v>149900</v>
      </c>
      <c r="F21" s="12"/>
      <c r="G21" s="44">
        <v>182000</v>
      </c>
      <c r="H21" s="12"/>
    </row>
    <row r="22" spans="2:8" ht="21.75" customHeight="1">
      <c r="B22" s="11" t="s">
        <v>39</v>
      </c>
      <c r="C22" s="83" t="s">
        <v>77</v>
      </c>
      <c r="D22" s="10"/>
      <c r="E22" s="12">
        <v>9700116</v>
      </c>
      <c r="F22" s="12"/>
      <c r="G22" s="12">
        <v>8988811</v>
      </c>
      <c r="H22" s="12"/>
    </row>
    <row r="23" spans="2:8" ht="21.75" customHeight="1">
      <c r="B23" s="11" t="s">
        <v>12</v>
      </c>
      <c r="C23" s="83" t="s">
        <v>78</v>
      </c>
      <c r="D23" s="1"/>
      <c r="E23" s="12">
        <v>1980000</v>
      </c>
      <c r="F23" s="58"/>
      <c r="G23" s="12">
        <v>4083800</v>
      </c>
      <c r="H23" s="58"/>
    </row>
    <row r="24" spans="2:8" s="18" customFormat="1" ht="21.75" customHeight="1">
      <c r="B24" s="11" t="s">
        <v>13</v>
      </c>
      <c r="C24" s="83" t="s">
        <v>82</v>
      </c>
      <c r="D24" s="49"/>
      <c r="E24" s="50">
        <v>2000000</v>
      </c>
      <c r="F24" s="51"/>
      <c r="G24" s="50">
        <v>3432600</v>
      </c>
      <c r="H24" s="51"/>
    </row>
    <row r="25" spans="2:8" s="18" customFormat="1" ht="21.75" customHeight="1">
      <c r="B25" s="11" t="s">
        <v>83</v>
      </c>
      <c r="C25" s="83" t="s">
        <v>130</v>
      </c>
      <c r="D25" s="49"/>
      <c r="E25" s="50">
        <v>30000</v>
      </c>
      <c r="F25" s="51"/>
      <c r="G25" s="50">
        <v>1480000</v>
      </c>
      <c r="H25" s="51"/>
    </row>
    <row r="26" spans="2:8" s="18" customFormat="1" ht="21.75" customHeight="1">
      <c r="B26" s="11" t="s">
        <v>84</v>
      </c>
      <c r="C26" s="83" t="s">
        <v>131</v>
      </c>
      <c r="D26" s="49"/>
      <c r="E26" s="50">
        <v>600000</v>
      </c>
      <c r="F26" s="51"/>
      <c r="G26" s="50">
        <v>1394000</v>
      </c>
      <c r="H26" s="51"/>
    </row>
    <row r="27" spans="2:8" ht="21.75" customHeight="1">
      <c r="B27" s="11" t="s">
        <v>136</v>
      </c>
      <c r="C27" s="83" t="s">
        <v>81</v>
      </c>
      <c r="D27" s="49"/>
      <c r="E27" s="12">
        <v>707880</v>
      </c>
      <c r="F27" s="13"/>
      <c r="G27" s="12">
        <v>1630280</v>
      </c>
      <c r="H27" s="13"/>
    </row>
    <row r="28" spans="2:8" ht="21.75" customHeight="1">
      <c r="B28" s="11" t="s">
        <v>85</v>
      </c>
      <c r="C28" s="83" t="s">
        <v>80</v>
      </c>
      <c r="D28" s="49"/>
      <c r="E28" s="12">
        <v>14291420</v>
      </c>
      <c r="F28" s="13"/>
      <c r="G28" s="12">
        <v>29895700</v>
      </c>
      <c r="H28" s="13"/>
    </row>
    <row r="29" spans="2:8" ht="21.75" customHeight="1">
      <c r="B29" s="11" t="s">
        <v>86</v>
      </c>
      <c r="C29" s="83" t="s">
        <v>132</v>
      </c>
      <c r="D29" s="49"/>
      <c r="E29" s="12">
        <v>4847000</v>
      </c>
      <c r="F29" s="13"/>
      <c r="G29" s="12">
        <v>4704000</v>
      </c>
      <c r="H29" s="13"/>
    </row>
    <row r="30" spans="2:8" ht="9.75" customHeight="1">
      <c r="B30" s="15"/>
      <c r="C30" s="16"/>
      <c r="D30" s="17"/>
      <c r="E30" s="27"/>
      <c r="F30" s="27"/>
      <c r="G30" s="27"/>
      <c r="H30" s="27"/>
    </row>
    <row r="31" spans="2:8" ht="21.75" customHeight="1">
      <c r="B31" s="19" t="s">
        <v>111</v>
      </c>
      <c r="C31" s="76"/>
      <c r="D31" s="20"/>
      <c r="E31" s="77"/>
      <c r="F31" s="77"/>
      <c r="G31" s="77"/>
      <c r="H31" s="77"/>
    </row>
    <row r="32" spans="2:8" ht="21.75" customHeight="1">
      <c r="B32" s="19" t="s">
        <v>114</v>
      </c>
      <c r="C32" s="76"/>
      <c r="D32" s="20"/>
      <c r="E32" s="77"/>
      <c r="F32" s="77"/>
      <c r="G32" s="77"/>
      <c r="H32" s="77"/>
    </row>
    <row r="33" spans="2:8" ht="21.75" customHeight="1">
      <c r="B33" s="2" t="s">
        <v>100</v>
      </c>
      <c r="C33" s="3"/>
      <c r="E33" s="46"/>
      <c r="F33" s="47"/>
      <c r="G33" s="46"/>
      <c r="H33" s="47"/>
    </row>
    <row r="34" spans="2:8" ht="39.75" customHeight="1">
      <c r="B34" s="103" t="s">
        <v>19</v>
      </c>
      <c r="C34" s="104"/>
      <c r="D34" s="105"/>
      <c r="E34" s="86" t="s">
        <v>148</v>
      </c>
      <c r="F34" s="105"/>
      <c r="G34" s="86" t="s">
        <v>150</v>
      </c>
      <c r="H34" s="105"/>
    </row>
    <row r="35" spans="2:8" ht="21.75" customHeight="1">
      <c r="B35" s="11" t="s">
        <v>87</v>
      </c>
      <c r="C35" s="83" t="s">
        <v>79</v>
      </c>
      <c r="D35" s="49"/>
      <c r="E35" s="12">
        <v>500000</v>
      </c>
      <c r="F35" s="13"/>
      <c r="G35" s="12">
        <v>200000</v>
      </c>
      <c r="H35" s="13"/>
    </row>
    <row r="36" spans="2:8" ht="21.75" customHeight="1">
      <c r="B36" s="11" t="s">
        <v>88</v>
      </c>
      <c r="C36" s="83" t="s">
        <v>46</v>
      </c>
      <c r="D36" s="10"/>
      <c r="E36" s="12">
        <v>2618764</v>
      </c>
      <c r="F36" s="13"/>
      <c r="G36" s="12">
        <v>1018000</v>
      </c>
      <c r="H36" s="13"/>
    </row>
    <row r="37" spans="2:8" s="18" customFormat="1" ht="21.75" customHeight="1">
      <c r="B37" s="11" t="s">
        <v>137</v>
      </c>
      <c r="C37" s="83" t="s">
        <v>101</v>
      </c>
      <c r="D37" s="49"/>
      <c r="E37" s="12">
        <v>12000000</v>
      </c>
      <c r="F37" s="48"/>
      <c r="G37" s="12">
        <v>9000000</v>
      </c>
      <c r="H37" s="48"/>
    </row>
    <row r="38" spans="2:8" s="18" customFormat="1" ht="21.75" customHeight="1">
      <c r="B38" s="11" t="s">
        <v>138</v>
      </c>
      <c r="C38" s="83" t="s">
        <v>133</v>
      </c>
      <c r="D38" s="49"/>
      <c r="E38" s="82">
        <v>0</v>
      </c>
      <c r="F38" s="48"/>
      <c r="G38" s="82">
        <v>111900</v>
      </c>
      <c r="H38" s="48"/>
    </row>
    <row r="39" spans="2:8" s="18" customFormat="1" ht="21.75" customHeight="1">
      <c r="B39" s="11" t="s">
        <v>139</v>
      </c>
      <c r="C39" s="83" t="s">
        <v>102</v>
      </c>
      <c r="D39" s="49"/>
      <c r="E39" s="12">
        <v>30000000</v>
      </c>
      <c r="F39" s="48"/>
      <c r="G39" s="12">
        <v>15000000</v>
      </c>
      <c r="H39" s="48"/>
    </row>
    <row r="40" spans="2:8" s="18" customFormat="1" ht="21.75" customHeight="1">
      <c r="B40" s="11" t="s">
        <v>140</v>
      </c>
      <c r="C40" s="83" t="s">
        <v>103</v>
      </c>
      <c r="D40" s="49"/>
      <c r="E40" s="12">
        <v>450000</v>
      </c>
      <c r="F40" s="48"/>
      <c r="G40" s="12">
        <v>700000</v>
      </c>
      <c r="H40" s="48"/>
    </row>
    <row r="41" spans="2:8" s="18" customFormat="1" ht="21.75" customHeight="1">
      <c r="B41" s="11" t="s">
        <v>141</v>
      </c>
      <c r="C41" s="83" t="s">
        <v>128</v>
      </c>
      <c r="D41" s="49"/>
      <c r="E41" s="12">
        <v>0</v>
      </c>
      <c r="F41" s="48"/>
      <c r="G41" s="12">
        <v>10000000</v>
      </c>
      <c r="H41" s="48"/>
    </row>
    <row r="42" spans="2:8" s="18" customFormat="1" ht="21.75" customHeight="1">
      <c r="B42" s="11" t="s">
        <v>142</v>
      </c>
      <c r="C42" s="83" t="s">
        <v>134</v>
      </c>
      <c r="D42" s="49"/>
      <c r="E42" s="12">
        <v>0</v>
      </c>
      <c r="F42" s="48"/>
      <c r="G42" s="12">
        <v>270000</v>
      </c>
      <c r="H42" s="48"/>
    </row>
    <row r="43" spans="2:8" s="18" customFormat="1" ht="21.75" customHeight="1">
      <c r="B43" s="11" t="s">
        <v>143</v>
      </c>
      <c r="C43" s="83" t="s">
        <v>155</v>
      </c>
      <c r="D43" s="49"/>
      <c r="E43" s="12">
        <v>3000000</v>
      </c>
      <c r="F43" s="48"/>
      <c r="G43" s="12">
        <v>700000</v>
      </c>
      <c r="H43" s="48"/>
    </row>
    <row r="44" spans="2:8" s="18" customFormat="1" ht="21.75" customHeight="1">
      <c r="B44" s="11" t="s">
        <v>162</v>
      </c>
      <c r="C44" s="83" t="s">
        <v>156</v>
      </c>
      <c r="D44" s="49"/>
      <c r="E44" s="12">
        <v>40000000</v>
      </c>
      <c r="F44" s="48"/>
      <c r="G44" s="12">
        <v>10000000</v>
      </c>
      <c r="H44" s="48"/>
    </row>
    <row r="45" spans="2:8" s="18" customFormat="1" ht="21.75" customHeight="1">
      <c r="B45" s="11" t="s">
        <v>163</v>
      </c>
      <c r="C45" s="83" t="s">
        <v>157</v>
      </c>
      <c r="D45" s="49"/>
      <c r="E45" s="12">
        <v>7000000</v>
      </c>
      <c r="F45" s="48"/>
      <c r="G45" s="12">
        <v>270000</v>
      </c>
      <c r="H45" s="48"/>
    </row>
    <row r="46" spans="2:8" s="18" customFormat="1" ht="21.75" customHeight="1">
      <c r="B46" s="14" t="s">
        <v>41</v>
      </c>
      <c r="C46" s="6" t="s">
        <v>108</v>
      </c>
      <c r="D46" s="49"/>
      <c r="E46" s="12"/>
      <c r="F46" s="75">
        <f>F7-F11</f>
        <v>-2237006</v>
      </c>
      <c r="G46" s="12"/>
      <c r="H46" s="75">
        <f>H7-H11</f>
        <v>10834386</v>
      </c>
    </row>
    <row r="47" spans="2:8" ht="21.75" customHeight="1">
      <c r="B47" s="14" t="s">
        <v>36</v>
      </c>
      <c r="C47" s="6" t="s">
        <v>89</v>
      </c>
      <c r="D47" s="20"/>
      <c r="E47" s="12"/>
      <c r="F47" s="12">
        <f>SUM(E48:E49)</f>
        <v>1077615</v>
      </c>
      <c r="G47" s="12"/>
      <c r="H47" s="12">
        <f>SUM(G48:G49)</f>
        <v>740000</v>
      </c>
    </row>
    <row r="48" spans="2:8" ht="21.75" customHeight="1">
      <c r="B48" s="11" t="s">
        <v>30</v>
      </c>
      <c r="C48" s="6" t="s">
        <v>45</v>
      </c>
      <c r="D48" s="20"/>
      <c r="E48" s="12">
        <v>1077559</v>
      </c>
      <c r="F48" s="12"/>
      <c r="G48" s="12">
        <v>739932</v>
      </c>
      <c r="H48" s="12"/>
    </row>
    <row r="49" spans="2:8" ht="21.75" customHeight="1">
      <c r="B49" s="11" t="s">
        <v>2</v>
      </c>
      <c r="C49" s="6" t="s">
        <v>90</v>
      </c>
      <c r="D49" s="10"/>
      <c r="E49" s="12">
        <v>56</v>
      </c>
      <c r="F49" s="12"/>
      <c r="G49" s="12">
        <v>68</v>
      </c>
      <c r="H49" s="12"/>
    </row>
    <row r="50" spans="2:8" ht="21.75" customHeight="1">
      <c r="B50" s="14" t="s">
        <v>48</v>
      </c>
      <c r="C50" s="6" t="s">
        <v>91</v>
      </c>
      <c r="D50" s="10"/>
      <c r="E50" s="12"/>
      <c r="F50" s="12">
        <f>SUM(E51:E52)</f>
        <v>6914</v>
      </c>
      <c r="G50" s="12"/>
      <c r="H50" s="12">
        <f>SUM(G51:G52)</f>
        <v>8043</v>
      </c>
    </row>
    <row r="51" spans="2:8" ht="21.75" customHeight="1">
      <c r="B51" s="11" t="s">
        <v>30</v>
      </c>
      <c r="C51" s="6" t="s">
        <v>160</v>
      </c>
      <c r="D51" s="10"/>
      <c r="E51" s="12">
        <v>1054</v>
      </c>
      <c r="F51" s="12"/>
      <c r="G51" s="12">
        <v>843</v>
      </c>
      <c r="H51" s="12"/>
    </row>
    <row r="52" spans="1:8" ht="21.75" customHeight="1">
      <c r="A52" s="18"/>
      <c r="B52" s="11" t="s">
        <v>144</v>
      </c>
      <c r="C52" s="6" t="s">
        <v>104</v>
      </c>
      <c r="D52" s="10"/>
      <c r="E52" s="66">
        <v>5860</v>
      </c>
      <c r="F52" s="12"/>
      <c r="G52" s="66">
        <v>7200</v>
      </c>
      <c r="H52" s="12"/>
    </row>
    <row r="53" spans="2:8" ht="21.75" customHeight="1" thickBot="1">
      <c r="B53" s="14" t="s">
        <v>49</v>
      </c>
      <c r="C53" s="6" t="s">
        <v>107</v>
      </c>
      <c r="D53" s="20"/>
      <c r="E53" s="12"/>
      <c r="F53" s="73">
        <f>SUM(F46,F47,-F50)</f>
        <v>-1166305</v>
      </c>
      <c r="G53" s="12"/>
      <c r="H53" s="73">
        <f>SUM(H46,H47,-H50)</f>
        <v>11566343</v>
      </c>
    </row>
    <row r="54" spans="2:8" ht="9.75" customHeight="1" thickTop="1">
      <c r="B54" s="23"/>
      <c r="C54" s="16"/>
      <c r="D54" s="17"/>
      <c r="E54" s="27"/>
      <c r="F54" s="27"/>
      <c r="G54" s="27"/>
      <c r="H54" s="27"/>
    </row>
    <row r="55" spans="2:8" ht="21.75" customHeight="1">
      <c r="B55" s="88"/>
      <c r="C55" s="88"/>
      <c r="D55" s="88"/>
      <c r="E55" s="88"/>
      <c r="F55" s="88"/>
      <c r="G55" s="1"/>
      <c r="H55" s="1"/>
    </row>
    <row r="57" spans="6:8" ht="14.25">
      <c r="F57" s="25">
        <f>F53-재무!E38</f>
        <v>-25932607</v>
      </c>
      <c r="H57" s="25">
        <f>H53-재무!G38</f>
        <v>-14366264</v>
      </c>
    </row>
    <row r="58" spans="5:8" ht="14.25">
      <c r="E58" s="24"/>
      <c r="F58" s="43"/>
      <c r="G58" s="24"/>
      <c r="H58" s="43"/>
    </row>
    <row r="59" spans="5:8" ht="14.25">
      <c r="E59" s="24"/>
      <c r="F59" s="43"/>
      <c r="G59" s="24"/>
      <c r="H59" s="43"/>
    </row>
    <row r="60" spans="5:8" ht="14.25">
      <c r="E60" s="24"/>
      <c r="F60" s="43"/>
      <c r="G60" s="24"/>
      <c r="H60" s="43"/>
    </row>
    <row r="64" spans="5:8" ht="14.25">
      <c r="E64" s="42"/>
      <c r="F64" s="41"/>
      <c r="G64" s="42"/>
      <c r="H64" s="41"/>
    </row>
    <row r="65" spans="6:8" ht="14.25">
      <c r="F65" s="41"/>
      <c r="H65" s="41"/>
    </row>
  </sheetData>
  <sheetProtection/>
  <mergeCells count="10">
    <mergeCell ref="B1:H1"/>
    <mergeCell ref="B2:H2"/>
    <mergeCell ref="G6:H6"/>
    <mergeCell ref="G34:H34"/>
    <mergeCell ref="B3:H3"/>
    <mergeCell ref="B55:F55"/>
    <mergeCell ref="B34:D34"/>
    <mergeCell ref="E34:F34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3"/>
  <sheetViews>
    <sheetView workbookViewId="0" topLeftCell="B1">
      <selection activeCell="C13" sqref="C13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9" width="8.88671875" style="1" customWidth="1"/>
    <col min="10" max="10" width="13.77734375" style="1" customWidth="1"/>
    <col min="11" max="11" width="8.88671875" style="81" customWidth="1"/>
    <col min="12" max="12" width="10.21484375" style="81" bestFit="1" customWidth="1"/>
    <col min="13" max="14" width="8.88671875" style="81" customWidth="1"/>
    <col min="15" max="16384" width="8.88671875" style="1" customWidth="1"/>
  </cols>
  <sheetData>
    <row r="1" spans="2:8" ht="34.5" customHeight="1">
      <c r="B1" s="97" t="s">
        <v>115</v>
      </c>
      <c r="C1" s="97"/>
      <c r="D1" s="97"/>
      <c r="E1" s="97"/>
      <c r="F1" s="97"/>
      <c r="G1" s="97"/>
      <c r="H1" s="97"/>
    </row>
    <row r="2" spans="2:8" ht="15" customHeight="1">
      <c r="B2" s="98" t="s">
        <v>151</v>
      </c>
      <c r="C2" s="98"/>
      <c r="D2" s="98"/>
      <c r="E2" s="98"/>
      <c r="F2" s="98"/>
      <c r="G2" s="98"/>
      <c r="H2" s="98"/>
    </row>
    <row r="3" spans="2:8" ht="15" customHeight="1">
      <c r="B3" s="98" t="s">
        <v>121</v>
      </c>
      <c r="C3" s="98"/>
      <c r="D3" s="98"/>
      <c r="E3" s="98"/>
      <c r="F3" s="98"/>
      <c r="G3" s="98"/>
      <c r="H3" s="9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100</v>
      </c>
      <c r="C5" s="3"/>
      <c r="E5" s="46"/>
      <c r="F5" s="47"/>
      <c r="G5" s="46"/>
      <c r="H5" s="47" t="s">
        <v>29</v>
      </c>
    </row>
    <row r="6" spans="2:8" ht="39.75" customHeight="1">
      <c r="B6" s="103" t="s">
        <v>19</v>
      </c>
      <c r="C6" s="104"/>
      <c r="D6" s="105"/>
      <c r="E6" s="86" t="s">
        <v>152</v>
      </c>
      <c r="F6" s="105"/>
      <c r="G6" s="86" t="s">
        <v>153</v>
      </c>
      <c r="H6" s="105"/>
    </row>
    <row r="7" spans="2:8" ht="21" customHeight="1">
      <c r="B7" s="37" t="s">
        <v>0</v>
      </c>
      <c r="C7" s="30" t="s">
        <v>92</v>
      </c>
      <c r="E7" s="31"/>
      <c r="F7" s="35">
        <f>+E8+E9+E13+E14</f>
        <v>4377789</v>
      </c>
      <c r="G7" s="31"/>
      <c r="H7" s="35">
        <f>+G8+G9+G13+G14</f>
        <v>13153888</v>
      </c>
    </row>
    <row r="8" spans="2:8" ht="21" customHeight="1">
      <c r="B8" s="29" t="s">
        <v>1</v>
      </c>
      <c r="C8" s="30" t="s">
        <v>109</v>
      </c>
      <c r="E8" s="33">
        <f>운영!F53</f>
        <v>-1166305</v>
      </c>
      <c r="F8" s="40"/>
      <c r="G8" s="33">
        <f>운영!H53</f>
        <v>11566343</v>
      </c>
      <c r="H8" s="40"/>
    </row>
    <row r="9" spans="2:8" ht="21" customHeight="1">
      <c r="B9" s="29" t="s">
        <v>2</v>
      </c>
      <c r="C9" s="30" t="s">
        <v>165</v>
      </c>
      <c r="D9" s="5"/>
      <c r="E9" s="56">
        <f>SUM(E10:E12)</f>
        <v>13634137</v>
      </c>
      <c r="F9" s="40"/>
      <c r="G9" s="56">
        <f>SUM(G10:G12)</f>
        <v>13094590</v>
      </c>
      <c r="H9" s="40"/>
    </row>
    <row r="10" spans="2:8" ht="21" customHeight="1">
      <c r="B10" s="34" t="s">
        <v>32</v>
      </c>
      <c r="C10" s="30" t="s">
        <v>16</v>
      </c>
      <c r="E10" s="40">
        <v>2925164</v>
      </c>
      <c r="F10" s="40"/>
      <c r="G10" s="40">
        <v>2545850</v>
      </c>
      <c r="H10" s="40"/>
    </row>
    <row r="11" spans="2:8" ht="21" customHeight="1">
      <c r="B11" s="34" t="s">
        <v>33</v>
      </c>
      <c r="C11" s="30" t="s">
        <v>28</v>
      </c>
      <c r="E11" s="57">
        <v>10707919</v>
      </c>
      <c r="F11" s="40"/>
      <c r="G11" s="57">
        <v>10547897</v>
      </c>
      <c r="H11" s="40"/>
    </row>
    <row r="12" spans="2:8" ht="21" customHeight="1">
      <c r="B12" s="34" t="s">
        <v>145</v>
      </c>
      <c r="C12" s="30" t="s">
        <v>135</v>
      </c>
      <c r="E12" s="57">
        <v>1054</v>
      </c>
      <c r="F12" s="40"/>
      <c r="G12" s="57">
        <v>843</v>
      </c>
      <c r="H12" s="40"/>
    </row>
    <row r="13" spans="2:8" ht="21" customHeight="1">
      <c r="B13" s="29" t="s">
        <v>3</v>
      </c>
      <c r="C13" s="30" t="s">
        <v>166</v>
      </c>
      <c r="D13" s="10"/>
      <c r="E13" s="55">
        <v>0</v>
      </c>
      <c r="F13" s="40"/>
      <c r="G13" s="55">
        <v>0</v>
      </c>
      <c r="H13" s="40"/>
    </row>
    <row r="14" spans="2:8" ht="21" customHeight="1">
      <c r="B14" s="29" t="s">
        <v>4</v>
      </c>
      <c r="C14" s="67" t="s">
        <v>119</v>
      </c>
      <c r="D14" s="10"/>
      <c r="E14" s="33">
        <f>SUM(E15:E22)</f>
        <v>-8090043</v>
      </c>
      <c r="F14" s="40"/>
      <c r="G14" s="33">
        <f>SUM(G15:G22)</f>
        <v>-11507045</v>
      </c>
      <c r="H14" s="40"/>
    </row>
    <row r="15" spans="2:8" ht="21" customHeight="1">
      <c r="B15" s="34" t="s">
        <v>32</v>
      </c>
      <c r="C15" s="39" t="s">
        <v>54</v>
      </c>
      <c r="D15" s="10"/>
      <c r="E15" s="35">
        <v>27180</v>
      </c>
      <c r="F15" s="80"/>
      <c r="G15" s="35">
        <v>-10930</v>
      </c>
      <c r="H15" s="80"/>
    </row>
    <row r="16" spans="2:8" ht="21" customHeight="1">
      <c r="B16" s="38" t="s">
        <v>33</v>
      </c>
      <c r="C16" s="30" t="s">
        <v>93</v>
      </c>
      <c r="D16" s="10"/>
      <c r="E16" s="35">
        <v>55436</v>
      </c>
      <c r="F16" s="40"/>
      <c r="G16" s="35">
        <v>-49639</v>
      </c>
      <c r="H16" s="40"/>
    </row>
    <row r="17" spans="2:8" ht="21" customHeight="1">
      <c r="B17" s="34" t="s">
        <v>34</v>
      </c>
      <c r="C17" s="30" t="s">
        <v>94</v>
      </c>
      <c r="D17" s="10"/>
      <c r="E17" s="35">
        <v>1070</v>
      </c>
      <c r="F17" s="40"/>
      <c r="G17" s="35">
        <v>2810</v>
      </c>
      <c r="H17" s="40"/>
    </row>
    <row r="18" spans="2:8" ht="21" customHeight="1">
      <c r="B18" s="34" t="s">
        <v>35</v>
      </c>
      <c r="C18" s="30" t="s">
        <v>50</v>
      </c>
      <c r="D18" s="10"/>
      <c r="E18" s="35">
        <v>372244</v>
      </c>
      <c r="F18" s="40"/>
      <c r="G18" s="35">
        <v>-499207</v>
      </c>
      <c r="H18" s="40"/>
    </row>
    <row r="19" spans="2:8" ht="21" customHeight="1">
      <c r="B19" s="34" t="s">
        <v>43</v>
      </c>
      <c r="C19" s="30" t="s">
        <v>95</v>
      </c>
      <c r="D19" s="10"/>
      <c r="E19" s="35">
        <v>625012</v>
      </c>
      <c r="F19" s="40"/>
      <c r="G19" s="35">
        <v>-284972</v>
      </c>
      <c r="H19" s="40"/>
    </row>
    <row r="20" spans="2:8" ht="21" customHeight="1">
      <c r="B20" s="32" t="s">
        <v>146</v>
      </c>
      <c r="C20" s="30" t="s">
        <v>158</v>
      </c>
      <c r="D20" s="10"/>
      <c r="E20" s="85">
        <v>300000</v>
      </c>
      <c r="F20" s="40"/>
      <c r="G20" s="57">
        <v>0</v>
      </c>
      <c r="H20" s="40"/>
    </row>
    <row r="21" spans="2:8" ht="21" customHeight="1">
      <c r="B21" s="32" t="s">
        <v>159</v>
      </c>
      <c r="C21" s="30" t="s">
        <v>164</v>
      </c>
      <c r="D21" s="10"/>
      <c r="E21" s="74">
        <v>-9470985</v>
      </c>
      <c r="F21" s="68"/>
      <c r="G21" s="74">
        <v>-10665107</v>
      </c>
      <c r="H21" s="68"/>
    </row>
    <row r="22" spans="2:8" ht="21" customHeight="1">
      <c r="B22" s="36" t="s">
        <v>17</v>
      </c>
      <c r="C22" s="30" t="s">
        <v>18</v>
      </c>
      <c r="D22" s="10"/>
      <c r="E22" s="40"/>
      <c r="F22" s="35">
        <f>+E23+E24</f>
        <v>-6759000</v>
      </c>
      <c r="G22" s="40"/>
      <c r="H22" s="35">
        <f>+G23+G24</f>
        <v>-4000000</v>
      </c>
    </row>
    <row r="23" spans="2:8" ht="21" customHeight="1">
      <c r="B23" s="29" t="s">
        <v>1</v>
      </c>
      <c r="C23" s="30" t="s">
        <v>122</v>
      </c>
      <c r="D23" s="10"/>
      <c r="E23" s="55">
        <v>0</v>
      </c>
      <c r="F23" s="40"/>
      <c r="G23" s="55">
        <v>0</v>
      </c>
      <c r="H23" s="40"/>
    </row>
    <row r="24" spans="2:8" ht="21" customHeight="1">
      <c r="B24" s="29" t="s">
        <v>2</v>
      </c>
      <c r="C24" s="30" t="s">
        <v>123</v>
      </c>
      <c r="D24" s="1"/>
      <c r="E24" s="33">
        <f>-E25</f>
        <v>-6759000</v>
      </c>
      <c r="F24" s="69"/>
      <c r="G24" s="33">
        <f>-G25</f>
        <v>-4000000</v>
      </c>
      <c r="H24" s="69"/>
    </row>
    <row r="25" spans="2:8" ht="21" customHeight="1">
      <c r="B25" s="79" t="s">
        <v>32</v>
      </c>
      <c r="C25" s="30" t="s">
        <v>124</v>
      </c>
      <c r="D25" s="1"/>
      <c r="E25" s="57">
        <v>6759000</v>
      </c>
      <c r="F25" s="69"/>
      <c r="G25" s="57">
        <v>4000000</v>
      </c>
      <c r="H25" s="69"/>
    </row>
    <row r="26" spans="2:8" ht="21" customHeight="1">
      <c r="B26" s="37" t="s">
        <v>10</v>
      </c>
      <c r="C26" s="30" t="s">
        <v>125</v>
      </c>
      <c r="D26" s="10"/>
      <c r="E26" s="57"/>
      <c r="F26" s="57">
        <f>E27+E28</f>
        <v>0</v>
      </c>
      <c r="G26" s="57"/>
      <c r="H26" s="57">
        <f>G27+G28</f>
        <v>0</v>
      </c>
    </row>
    <row r="27" spans="2:8" ht="21" customHeight="1">
      <c r="B27" s="29" t="s">
        <v>1</v>
      </c>
      <c r="C27" s="30" t="s">
        <v>126</v>
      </c>
      <c r="D27" s="10"/>
      <c r="E27" s="55">
        <v>0</v>
      </c>
      <c r="F27" s="40"/>
      <c r="G27" s="55">
        <v>0</v>
      </c>
      <c r="H27" s="40"/>
    </row>
    <row r="28" spans="2:8" ht="21" customHeight="1">
      <c r="B28" s="29" t="s">
        <v>2</v>
      </c>
      <c r="C28" s="30" t="s">
        <v>127</v>
      </c>
      <c r="D28" s="10"/>
      <c r="E28" s="55">
        <v>0</v>
      </c>
      <c r="F28" s="31"/>
      <c r="G28" s="55">
        <v>0</v>
      </c>
      <c r="H28" s="31"/>
    </row>
    <row r="29" spans="2:8" ht="21" customHeight="1">
      <c r="B29" s="37" t="s">
        <v>11</v>
      </c>
      <c r="C29" s="30" t="s">
        <v>96</v>
      </c>
      <c r="D29" s="61"/>
      <c r="E29" s="31"/>
      <c r="F29" s="70">
        <f>F7+F22+F26</f>
        <v>-2381211</v>
      </c>
      <c r="G29" s="31"/>
      <c r="H29" s="70">
        <f>H7+H22+H26</f>
        <v>9153888</v>
      </c>
    </row>
    <row r="30" spans="2:10" ht="21" customHeight="1">
      <c r="B30" s="37" t="s">
        <v>14</v>
      </c>
      <c r="C30" s="30" t="s">
        <v>97</v>
      </c>
      <c r="D30" s="10"/>
      <c r="E30" s="31"/>
      <c r="F30" s="55">
        <f>H31</f>
        <v>11339855</v>
      </c>
      <c r="G30" s="31"/>
      <c r="H30" s="55">
        <v>2185967</v>
      </c>
      <c r="J30" s="59">
        <v>2185967</v>
      </c>
    </row>
    <row r="31" spans="2:8" ht="21" customHeight="1" thickBot="1">
      <c r="B31" s="37" t="s">
        <v>15</v>
      </c>
      <c r="C31" s="30" t="s">
        <v>98</v>
      </c>
      <c r="D31" s="10"/>
      <c r="E31" s="31"/>
      <c r="F31" s="71">
        <f>+F29+F30</f>
        <v>8958644</v>
      </c>
      <c r="G31" s="31"/>
      <c r="H31" s="71">
        <f>+H29+H30</f>
        <v>11339855</v>
      </c>
    </row>
    <row r="32" spans="2:8" ht="8.25" customHeight="1" thickTop="1">
      <c r="B32" s="15"/>
      <c r="C32" s="16"/>
      <c r="D32" s="17"/>
      <c r="E32" s="27"/>
      <c r="F32" s="27"/>
      <c r="G32" s="27"/>
      <c r="H32" s="27"/>
    </row>
    <row r="33" spans="2:8" ht="10.5" customHeight="1">
      <c r="B33" s="88"/>
      <c r="C33" s="88"/>
      <c r="D33" s="88"/>
      <c r="E33" s="88"/>
      <c r="F33" s="88"/>
      <c r="G33" s="1"/>
      <c r="H33" s="1"/>
    </row>
    <row r="35" spans="6:8" ht="14.25">
      <c r="F35" s="25">
        <f>F31-재무!E9</f>
        <v>0</v>
      </c>
      <c r="H35" s="25">
        <f>H31-재무!G9</f>
        <v>0</v>
      </c>
    </row>
    <row r="36" spans="5:8" ht="14.25">
      <c r="E36" s="24"/>
      <c r="F36" s="43"/>
      <c r="G36" s="24"/>
      <c r="H36" s="43"/>
    </row>
    <row r="37" spans="5:8" ht="14.25">
      <c r="E37" s="24"/>
      <c r="F37" s="43"/>
      <c r="G37" s="24"/>
      <c r="H37" s="43"/>
    </row>
    <row r="38" spans="5:8" ht="14.25">
      <c r="E38" s="24"/>
      <c r="F38" s="43"/>
      <c r="G38" s="24"/>
      <c r="H38" s="43"/>
    </row>
    <row r="42" spans="5:8" ht="14.25">
      <c r="E42" s="42"/>
      <c r="F42" s="41"/>
      <c r="G42" s="42"/>
      <c r="H42" s="41"/>
    </row>
    <row r="43" spans="6:8" ht="14.25">
      <c r="F43" s="41"/>
      <c r="H43" s="41"/>
    </row>
  </sheetData>
  <sheetProtection/>
  <mergeCells count="7">
    <mergeCell ref="G6:H6"/>
    <mergeCell ref="B1:H1"/>
    <mergeCell ref="B2:H2"/>
    <mergeCell ref="B3:H3"/>
    <mergeCell ref="B33:F33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2013-02-24T14:40:11Z</cp:lastPrinted>
  <dcterms:created xsi:type="dcterms:W3CDTF">2000-10-24T02:05:43Z</dcterms:created>
  <dcterms:modified xsi:type="dcterms:W3CDTF">2015-03-04T23:43:35Z</dcterms:modified>
  <cp:category/>
  <cp:version/>
  <cp:contentType/>
  <cp:contentStatus/>
</cp:coreProperties>
</file>