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'운영'!$A$1:$H$88</definedName>
    <definedName name="_xlnm.Print_Area" localSheetId="0">'재무'!$A$1:$H$56</definedName>
    <definedName name="_xlnm.Print_Area" localSheetId="2">'현금'!$A$1:$H$49</definedName>
    <definedName name="PRINT_AREA_MI">#REF!</definedName>
    <definedName name="_xlnm.Print_Titles" localSheetId="1">'운영'!$35:$37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<sst xmlns="http://schemas.openxmlformats.org/spreadsheetml/2006/main" count="344" uniqueCount="265">
  <si>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</si>
  <si>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</si>
  <si>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</si>
  <si>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</si>
  <si>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</si>
  <si>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</si>
  <si>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</si>
  <si>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</si>
  <si>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</si>
  <si>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</si>
  <si>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별첨 재무제표에 대한 주석 참조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</si>
  <si>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</si>
  <si>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</si>
  <si>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</si>
  <si>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</si>
  <si>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</si>
  <si>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</si>
  <si>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</si>
  <si>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</si>
  <si>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</si>
  <si>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</si>
  <si>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</si>
  <si>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</si>
  <si>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</si>
  <si>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</si>
  <si>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</si>
  <si>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</si>
  <si>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</si>
  <si>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</si>
  <si>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</si>
  <si>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(계속)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</si>
  <si>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</si>
  <si>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</si>
  <si>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</si>
  <si>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</si>
  <si>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</si>
  <si>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</si>
  <si>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</si>
  <si>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</si>
  <si>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아.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</si>
  <si>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</si>
  <si>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</si>
  <si>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</si>
  <si>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</si>
  <si>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</si>
  <si>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</si>
  <si>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</si>
  <si>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</si>
  <si>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</si>
  <si>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</si>
  <si>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차.</t>
  </si>
  <si>
    <t>카.</t>
  </si>
  <si>
    <t>타.</t>
  </si>
  <si>
    <t xml:space="preserve">감가상각비                    </t>
  </si>
  <si>
    <t>V.</t>
  </si>
  <si>
    <t>VI.</t>
  </si>
  <si>
    <t>현   금   흐   름   표</t>
  </si>
  <si>
    <t>퇴직급여충당부채</t>
  </si>
  <si>
    <t>현금및현금성자산</t>
  </si>
  <si>
    <t>재   무   상   태   표</t>
  </si>
  <si>
    <t>미수금</t>
  </si>
  <si>
    <t>운   영   성   과   표</t>
  </si>
  <si>
    <t>(재)경상북도청소년육성재단</t>
  </si>
  <si>
    <t>유동자산</t>
  </si>
  <si>
    <t>단기금융상품</t>
  </si>
  <si>
    <t>비유동자산</t>
  </si>
  <si>
    <t>기타비유동자산</t>
  </si>
  <si>
    <t>미수수익</t>
  </si>
  <si>
    <t>선급비용</t>
  </si>
  <si>
    <t>선급법인세</t>
  </si>
  <si>
    <t>시설장치</t>
  </si>
  <si>
    <t>1.</t>
  </si>
  <si>
    <t>유동부채</t>
  </si>
  <si>
    <t>미지급금</t>
  </si>
  <si>
    <t>예수금</t>
  </si>
  <si>
    <t>선수사업비</t>
  </si>
  <si>
    <t>비유동부채</t>
  </si>
  <si>
    <t>퇴직연금운용자산</t>
  </si>
  <si>
    <t>출연금</t>
  </si>
  <si>
    <t>설립출연금</t>
  </si>
  <si>
    <t>기타순자산</t>
  </si>
  <si>
    <t>임차보증금</t>
  </si>
  <si>
    <t>사업수익</t>
  </si>
  <si>
    <t>청소년사용료수입</t>
  </si>
  <si>
    <t>사업비용</t>
  </si>
  <si>
    <t>직원급여및상여금</t>
  </si>
  <si>
    <t>잡급</t>
  </si>
  <si>
    <t>복리후생비</t>
  </si>
  <si>
    <t>여비교통비</t>
  </si>
  <si>
    <t>통신비</t>
  </si>
  <si>
    <t>수도광열비</t>
  </si>
  <si>
    <t>전력비</t>
  </si>
  <si>
    <t>세금과공과</t>
  </si>
  <si>
    <t>수선비</t>
  </si>
  <si>
    <t>보험료</t>
  </si>
  <si>
    <t>차량유지비</t>
  </si>
  <si>
    <t>도서인쇄비</t>
  </si>
  <si>
    <t>식당운영비</t>
  </si>
  <si>
    <t>지급임차료</t>
  </si>
  <si>
    <t>사무용품비</t>
  </si>
  <si>
    <t>교육훈련비</t>
  </si>
  <si>
    <t>14.</t>
  </si>
  <si>
    <t>15.</t>
  </si>
  <si>
    <t>16.</t>
  </si>
  <si>
    <t>17.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</si>
  <si>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</si>
  <si>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</si>
  <si>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</si>
  <si>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</si>
  <si>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</si>
  <si>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</si>
  <si>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</si>
  <si>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</si>
  <si>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</si>
  <si>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>32.</t>
  </si>
  <si>
    <t>33.</t>
  </si>
  <si>
    <t>34.</t>
  </si>
  <si>
    <t>사업이익</t>
  </si>
  <si>
    <t>사업외수익</t>
  </si>
  <si>
    <t>수입임대료</t>
  </si>
  <si>
    <t>잡이익</t>
  </si>
  <si>
    <t>사업외비용</t>
  </si>
  <si>
    <t>순자산의 증감</t>
  </si>
  <si>
    <t>사업활동현금흐름</t>
  </si>
  <si>
    <t>퇴직금 지급</t>
  </si>
  <si>
    <t>단기금융상품의 처분</t>
  </si>
  <si>
    <t>단기금융상품의 취득</t>
  </si>
  <si>
    <t>시설장치의 취득</t>
  </si>
  <si>
    <t>비품의 취득</t>
  </si>
  <si>
    <t>기초의현금</t>
  </si>
  <si>
    <t>기말의현금</t>
  </si>
  <si>
    <t>기타순자산</t>
  </si>
  <si>
    <t>(재)경상북도청소년육성재단</t>
  </si>
  <si>
    <t>차량운반구</t>
  </si>
  <si>
    <t>3.</t>
  </si>
  <si>
    <t>회의비</t>
  </si>
  <si>
    <t>활동지원비</t>
  </si>
  <si>
    <t>포상금</t>
  </si>
  <si>
    <t>홍보활동비</t>
  </si>
  <si>
    <t>25.</t>
  </si>
  <si>
    <t>26.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</si>
  <si>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</si>
  <si>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</si>
  <si>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</si>
  <si>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</si>
  <si>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</si>
  <si>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</si>
  <si>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</si>
  <si>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</si>
  <si>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</si>
  <si>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46.</t>
  </si>
  <si>
    <t>유형자산폐기손실</t>
  </si>
  <si>
    <t>잡손실</t>
  </si>
  <si>
    <t>24.</t>
  </si>
  <si>
    <t>자.</t>
  </si>
  <si>
    <t>(주석1)</t>
  </si>
  <si>
    <t>(주석2)</t>
  </si>
  <si>
    <t>(주석3)</t>
  </si>
  <si>
    <t>(주석2,5)</t>
  </si>
  <si>
    <t>(주석4)</t>
  </si>
  <si>
    <t>(계속)</t>
  </si>
  <si>
    <t>재무상태표-계속</t>
  </si>
  <si>
    <t>선급금</t>
  </si>
  <si>
    <t>선수임대료</t>
  </si>
  <si>
    <t>부가세예수금</t>
  </si>
  <si>
    <t>국비보조금</t>
  </si>
  <si>
    <t>도비보조금</t>
  </si>
  <si>
    <t>시설사용료수입</t>
  </si>
  <si>
    <t>기타부담금</t>
  </si>
  <si>
    <t>시설투자보조금</t>
  </si>
  <si>
    <t>소모품비</t>
  </si>
  <si>
    <t>용역비</t>
  </si>
  <si>
    <t>광고선전비</t>
  </si>
  <si>
    <t>업무추진비</t>
  </si>
  <si>
    <t>지급수수료</t>
  </si>
  <si>
    <t>성교육강사양성과정</t>
  </si>
  <si>
    <t>행사운영비</t>
  </si>
  <si>
    <t>사업운영비</t>
  </si>
  <si>
    <t>지급사회단체보조금</t>
  </si>
  <si>
    <t>찾아가는성교육</t>
  </si>
  <si>
    <t>신고의무자교육운영</t>
  </si>
  <si>
    <t>도비지원프로그램운영</t>
  </si>
  <si>
    <t>청소년문화교류캠프</t>
  </si>
  <si>
    <t>일숙직비</t>
  </si>
  <si>
    <t>생활지원비</t>
  </si>
  <si>
    <t>학업지원비</t>
  </si>
  <si>
    <t>의료지원비</t>
  </si>
  <si>
    <t>상담정서지원비</t>
  </si>
  <si>
    <t>성인지적통합교육</t>
  </si>
  <si>
    <t>자원활동가양성과정</t>
  </si>
  <si>
    <t>나.</t>
  </si>
  <si>
    <t>선수임대료의 증가(감소)</t>
  </si>
  <si>
    <t>사.</t>
  </si>
  <si>
    <t>바.</t>
  </si>
  <si>
    <t>23.</t>
  </si>
  <si>
    <t>현금흐름표-계속</t>
  </si>
  <si>
    <t>운영성과표-계속</t>
  </si>
  <si>
    <t>(주석2)</t>
  </si>
  <si>
    <t>(주석2,4,8)</t>
  </si>
  <si>
    <t>(주석2,6)</t>
  </si>
  <si>
    <t>(주석8)</t>
  </si>
  <si>
    <t>선수금</t>
  </si>
  <si>
    <t>미지급비용</t>
  </si>
  <si>
    <t>강사료</t>
  </si>
  <si>
    <t>자활사업비</t>
  </si>
  <si>
    <t>1.</t>
  </si>
  <si>
    <t>47.</t>
  </si>
  <si>
    <t>48.</t>
  </si>
  <si>
    <t>49.</t>
  </si>
  <si>
    <t>선수사업비의 증가(감소)</t>
  </si>
  <si>
    <t>파.</t>
  </si>
  <si>
    <t>하.</t>
  </si>
  <si>
    <t>제 13 기 2014년 12월 31일 현재</t>
  </si>
  <si>
    <t>제 13 기 2014년 1월 1일부터 2014년 12월 31일까지</t>
  </si>
  <si>
    <t>운반비</t>
  </si>
  <si>
    <t>장애아동청소년성인권교육</t>
  </si>
  <si>
    <t>효실천동아리운영</t>
  </si>
  <si>
    <t>고마워효사랑해효운영</t>
  </si>
  <si>
    <t>쿰나래(무지개부설)</t>
  </si>
  <si>
    <t>자립지원비</t>
  </si>
  <si>
    <t>임차보증금의 증가</t>
  </si>
  <si>
    <t>퇴직연금운용자산의 (증가)</t>
  </si>
  <si>
    <t>재무활동으로인한현금흐름</t>
  </si>
  <si>
    <t>현금의증가(감소)(Ⅰ+Ⅱ+Ⅲ)</t>
  </si>
  <si>
    <t>유형자산폐기손실</t>
  </si>
  <si>
    <t>사업활동으로인한자산·부채의변동</t>
  </si>
  <si>
    <t>18.</t>
  </si>
  <si>
    <t>43.</t>
  </si>
  <si>
    <t>50.</t>
  </si>
  <si>
    <t>51.</t>
  </si>
  <si>
    <t>52.</t>
  </si>
  <si>
    <t>53.</t>
  </si>
  <si>
    <t>54.</t>
  </si>
  <si>
    <t>55.</t>
  </si>
  <si>
    <t>56.</t>
  </si>
  <si>
    <t>선급비용의 감소</t>
  </si>
  <si>
    <t>예수금의 (감소)</t>
  </si>
  <si>
    <t>현금의유출이없는비용등의가산</t>
  </si>
  <si>
    <t>현금의유입이없는수익등의차감</t>
  </si>
  <si>
    <t>제 14 기 2015년 12월 31일 현재</t>
  </si>
  <si>
    <t>제          13 (전)        기</t>
  </si>
  <si>
    <t>제          14 (당)        기</t>
  </si>
  <si>
    <t>제 14 기 2015년 1월 1일부터 2015년 12월 31일까지</t>
  </si>
  <si>
    <t>내가꿈꾸는세상프로그램</t>
  </si>
  <si>
    <t>장애성인권교육</t>
  </si>
  <si>
    <t>찾아가는폭력예방교육</t>
  </si>
  <si>
    <t>SAY 동아리</t>
  </si>
  <si>
    <t>청소년박람회부스운영</t>
  </si>
  <si>
    <t>찾아가는가정폭력예방교육</t>
  </si>
  <si>
    <t>제 13 기 2014년 1월 1일부터 2014년 12월 31일까지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</si>
  <si>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</si>
  <si>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</si>
  <si>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</si>
  <si>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</si>
  <si>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(당기순자산의 감소: 417,080,391원
 전기순자산의 감소: 138,258,813원)</t>
  </si>
  <si>
    <t>45.</t>
  </si>
  <si>
    <t>당기순자산의증(감)</t>
  </si>
  <si>
    <t>미수금의감소(증가)</t>
  </si>
  <si>
    <t>미수수익의감소(증가)</t>
  </si>
  <si>
    <t>선급금의감소(증가)</t>
  </si>
  <si>
    <t>선급법인세의 감소(증가)</t>
  </si>
  <si>
    <t>미지급금의증가(감소)</t>
  </si>
  <si>
    <t>부가세예수금의(감소)</t>
  </si>
  <si>
    <t>선수금의증가(감소)</t>
  </si>
  <si>
    <t>미지급비용의(감소)</t>
  </si>
</sst>
</file>

<file path=xl/styles.xml><?xml version="1.0" encoding="utf-8"?>
<styleSheet xmlns="http://schemas.openxmlformats.org/spreadsheetml/2006/main">
  <numFmts count="4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##,##0"/>
    <numFmt numFmtId="212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186" fontId="2" fillId="0" borderId="21" xfId="87" applyNumberFormat="1" applyFont="1" applyBorder="1" applyAlignment="1">
      <alignment horizontal="left" vertical="center"/>
      <protection/>
    </xf>
    <xf numFmtId="186" fontId="2" fillId="0" borderId="12" xfId="87" applyNumberFormat="1" applyFont="1" applyBorder="1" applyAlignment="1">
      <alignment horizontal="distributed" vertical="center"/>
      <protection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6" fontId="2" fillId="0" borderId="13" xfId="87" applyNumberFormat="1" applyFont="1" applyBorder="1" applyAlignment="1">
      <alignment horizontal="right"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0" xfId="87" applyNumberFormat="1" applyFont="1" applyFill="1" applyBorder="1" applyAlignment="1">
      <alignment horizontal="distributed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2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3" fillId="0" borderId="19" xfId="87" applyNumberFormat="1" applyFont="1" applyFill="1" applyBorder="1" applyAlignment="1">
      <alignment vertical="center"/>
      <protection/>
    </xf>
    <xf numFmtId="41" fontId="3" fillId="0" borderId="0" xfId="64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horizontal="left" vertical="center"/>
    </xf>
    <xf numFmtId="185" fontId="2" fillId="0" borderId="16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distributed" vertical="center"/>
    </xf>
    <xf numFmtId="182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185" fontId="3" fillId="0" borderId="14" xfId="69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20" xfId="0" applyNumberFormat="1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horizontal="left" vertical="center"/>
    </xf>
    <xf numFmtId="185" fontId="2" fillId="0" borderId="0" xfId="0" applyNumberFormat="1" applyFont="1" applyFill="1" applyAlignment="1">
      <alignment horizontal="left" vertical="center"/>
    </xf>
    <xf numFmtId="183" fontId="3" fillId="0" borderId="14" xfId="0" applyNumberFormat="1" applyFont="1" applyFill="1" applyBorder="1" applyAlignment="1">
      <alignment vertical="center"/>
    </xf>
    <xf numFmtId="41" fontId="3" fillId="0" borderId="13" xfId="69" applyFont="1" applyFill="1" applyBorder="1" applyAlignment="1">
      <alignment vertical="center"/>
    </xf>
    <xf numFmtId="182" fontId="2" fillId="0" borderId="22" xfId="0" applyNumberFormat="1" applyFont="1" applyFill="1" applyBorder="1" applyAlignment="1">
      <alignment horizontal="left" vertical="center"/>
    </xf>
    <xf numFmtId="185" fontId="3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41" fontId="3" fillId="0" borderId="14" xfId="69" applyFont="1" applyFill="1" applyBorder="1" applyAlignment="1">
      <alignment horizontal="left" vertical="center"/>
    </xf>
    <xf numFmtId="185" fontId="3" fillId="0" borderId="14" xfId="0" applyNumberFormat="1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horizontal="left" vertical="center"/>
    </xf>
    <xf numFmtId="185" fontId="3" fillId="0" borderId="20" xfId="69" applyNumberFormat="1" applyFont="1" applyFill="1" applyBorder="1" applyAlignment="1">
      <alignment vertical="center"/>
    </xf>
    <xf numFmtId="185" fontId="12" fillId="0" borderId="17" xfId="69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/>
    </xf>
    <xf numFmtId="41" fontId="3" fillId="0" borderId="0" xfId="64" applyNumberFormat="1" applyFont="1" applyFill="1" applyAlignment="1">
      <alignment horizontal="left" vertical="center"/>
    </xf>
    <xf numFmtId="10" fontId="3" fillId="0" borderId="0" xfId="64" applyNumberFormat="1" applyFont="1" applyFill="1" applyAlignment="1">
      <alignment horizontal="left" vertical="center"/>
    </xf>
    <xf numFmtId="182" fontId="2" fillId="0" borderId="0" xfId="0" applyNumberFormat="1" applyFont="1" applyFill="1" applyAlignment="1" quotePrefix="1">
      <alignment horizontal="left" vertical="center"/>
    </xf>
    <xf numFmtId="185" fontId="3" fillId="0" borderId="0" xfId="0" applyNumberFormat="1" applyFont="1" applyFill="1" applyAlignment="1">
      <alignment horizontal="right" vertical="center"/>
    </xf>
    <xf numFmtId="186" fontId="3" fillId="0" borderId="19" xfId="87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Fill="1" applyBorder="1" applyAlignment="1">
      <alignment horizontal="left" vertical="center"/>
    </xf>
    <xf numFmtId="185" fontId="3" fillId="33" borderId="0" xfId="0" applyNumberFormat="1" applyFont="1" applyFill="1" applyAlignment="1">
      <alignment horizontal="left" vertical="center"/>
    </xf>
    <xf numFmtId="185" fontId="2" fillId="0" borderId="22" xfId="0" applyNumberFormat="1" applyFont="1" applyBorder="1" applyAlignment="1">
      <alignment horizontal="center" vertical="center"/>
    </xf>
    <xf numFmtId="41" fontId="3" fillId="0" borderId="13" xfId="69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left" vertical="center" wrapText="1" shrinkToFit="1"/>
    </xf>
    <xf numFmtId="3" fontId="19" fillId="0" borderId="22" xfId="0" applyNumberFormat="1" applyFont="1" applyFill="1" applyBorder="1" applyAlignment="1">
      <alignment horizontal="left" vertical="center" wrapText="1" shrinkToFit="1"/>
    </xf>
    <xf numFmtId="3" fontId="2" fillId="0" borderId="1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185" fontId="2" fillId="0" borderId="23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5" fontId="2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361950</xdr:rowOff>
    </xdr:from>
    <xdr:to>
      <xdr:col>5</xdr:col>
      <xdr:colOff>952500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885825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145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Q2" sqref="Q2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77734375" style="1" customWidth="1"/>
    <col min="4" max="4" width="7.77734375" style="4" customWidth="1"/>
    <col min="5" max="6" width="12.3359375" style="25" customWidth="1"/>
    <col min="7" max="7" width="13.5546875" style="25" customWidth="1"/>
    <col min="8" max="8" width="12.99609375" style="25" customWidth="1"/>
    <col min="9" max="16384" width="8.88671875" style="1" customWidth="1"/>
  </cols>
  <sheetData>
    <row r="1" spans="2:8" ht="34.5" customHeight="1">
      <c r="B1" s="127" t="s">
        <v>59</v>
      </c>
      <c r="C1" s="127"/>
      <c r="D1" s="127"/>
      <c r="E1" s="127"/>
      <c r="F1" s="127"/>
      <c r="G1" s="127"/>
      <c r="H1" s="127"/>
    </row>
    <row r="2" spans="2:8" ht="15" customHeight="1">
      <c r="B2" s="128" t="s">
        <v>239</v>
      </c>
      <c r="C2" s="128"/>
      <c r="D2" s="128"/>
      <c r="E2" s="128"/>
      <c r="F2" s="128"/>
      <c r="G2" s="128"/>
      <c r="H2" s="128"/>
    </row>
    <row r="3" spans="2:8" ht="15" customHeight="1">
      <c r="B3" s="128" t="s">
        <v>212</v>
      </c>
      <c r="C3" s="128"/>
      <c r="D3" s="128"/>
      <c r="E3" s="128"/>
      <c r="F3" s="128"/>
      <c r="G3" s="128"/>
      <c r="H3" s="128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" customHeight="1">
      <c r="B5" s="2" t="s">
        <v>132</v>
      </c>
      <c r="C5" s="3"/>
      <c r="E5" s="48"/>
      <c r="F5" s="49"/>
      <c r="G5" s="48"/>
      <c r="H5" s="49" t="s">
        <v>31</v>
      </c>
    </row>
    <row r="6" spans="2:8" ht="39.75" customHeight="1">
      <c r="B6" s="129" t="s">
        <v>20</v>
      </c>
      <c r="C6" s="130"/>
      <c r="D6" s="131"/>
      <c r="E6" s="125" t="s">
        <v>241</v>
      </c>
      <c r="F6" s="126"/>
      <c r="G6" s="125" t="s">
        <v>240</v>
      </c>
      <c r="H6" s="126"/>
    </row>
    <row r="7" spans="2:8" ht="21" customHeight="1">
      <c r="B7" s="114" t="s">
        <v>21</v>
      </c>
      <c r="C7" s="115"/>
      <c r="D7" s="8"/>
      <c r="E7" s="59"/>
      <c r="F7" s="26"/>
      <c r="G7" s="59"/>
      <c r="H7" s="26"/>
    </row>
    <row r="8" spans="2:8" ht="21" customHeight="1">
      <c r="B8" s="9" t="s">
        <v>0</v>
      </c>
      <c r="C8" s="6" t="s">
        <v>63</v>
      </c>
      <c r="D8" s="10"/>
      <c r="E8" s="12"/>
      <c r="F8" s="12">
        <f>SUM(E9:E15)</f>
        <v>1066221873</v>
      </c>
      <c r="G8" s="12"/>
      <c r="H8" s="12">
        <f>SUM(G9:G15)</f>
        <v>1401898485</v>
      </c>
    </row>
    <row r="9" spans="2:8" ht="21" customHeight="1">
      <c r="B9" s="11" t="s">
        <v>1</v>
      </c>
      <c r="C9" s="6" t="s">
        <v>58</v>
      </c>
      <c r="D9" s="10"/>
      <c r="E9" s="61">
        <v>471760598</v>
      </c>
      <c r="F9" s="12"/>
      <c r="G9" s="61">
        <v>608181644</v>
      </c>
      <c r="H9" s="12"/>
    </row>
    <row r="10" spans="2:8" ht="21" customHeight="1">
      <c r="B10" s="11" t="s">
        <v>2</v>
      </c>
      <c r="C10" s="6" t="s">
        <v>64</v>
      </c>
      <c r="D10" s="10" t="s">
        <v>157</v>
      </c>
      <c r="E10" s="61">
        <v>581404408</v>
      </c>
      <c r="F10" s="12"/>
      <c r="G10" s="61">
        <v>735021983</v>
      </c>
      <c r="H10" s="12"/>
    </row>
    <row r="11" spans="2:8" ht="21" customHeight="1">
      <c r="B11" s="11" t="s">
        <v>3</v>
      </c>
      <c r="C11" s="6" t="s">
        <v>60</v>
      </c>
      <c r="D11" s="10"/>
      <c r="E11" s="12">
        <v>314801</v>
      </c>
      <c r="F11" s="12"/>
      <c r="G11" s="12">
        <v>7896010</v>
      </c>
      <c r="H11" s="12"/>
    </row>
    <row r="12" spans="2:8" ht="21" customHeight="1">
      <c r="B12" s="11" t="s">
        <v>4</v>
      </c>
      <c r="C12" s="6" t="s">
        <v>67</v>
      </c>
      <c r="D12" s="10"/>
      <c r="E12" s="61">
        <v>270779</v>
      </c>
      <c r="F12" s="12"/>
      <c r="G12" s="61">
        <v>2326576</v>
      </c>
      <c r="H12" s="12"/>
    </row>
    <row r="13" spans="2:8" ht="21" customHeight="1">
      <c r="B13" s="11" t="s">
        <v>5</v>
      </c>
      <c r="C13" s="6" t="s">
        <v>162</v>
      </c>
      <c r="D13" s="10"/>
      <c r="E13" s="55">
        <v>0</v>
      </c>
      <c r="F13" s="12"/>
      <c r="G13" s="61">
        <v>30182100</v>
      </c>
      <c r="H13" s="12"/>
    </row>
    <row r="14" spans="2:8" ht="21" customHeight="1">
      <c r="B14" s="11" t="s">
        <v>6</v>
      </c>
      <c r="C14" s="6" t="s">
        <v>68</v>
      </c>
      <c r="D14" s="10"/>
      <c r="E14" s="61">
        <v>9921837</v>
      </c>
      <c r="F14" s="12"/>
      <c r="G14" s="61">
        <v>15801172</v>
      </c>
      <c r="H14" s="12"/>
    </row>
    <row r="15" spans="2:8" ht="21" customHeight="1">
      <c r="B15" s="11" t="s">
        <v>7</v>
      </c>
      <c r="C15" s="6" t="s">
        <v>69</v>
      </c>
      <c r="D15" s="10"/>
      <c r="E15" s="61">
        <v>2549450</v>
      </c>
      <c r="F15" s="12"/>
      <c r="G15" s="61">
        <v>2489000</v>
      </c>
      <c r="H15" s="12"/>
    </row>
    <row r="16" spans="2:8" ht="21" customHeight="1">
      <c r="B16" s="9" t="s">
        <v>44</v>
      </c>
      <c r="C16" s="6" t="s">
        <v>65</v>
      </c>
      <c r="D16" s="10"/>
      <c r="E16" s="60"/>
      <c r="F16" s="12">
        <f>F17+F19+F26</f>
        <v>1670396303</v>
      </c>
      <c r="G16" s="60"/>
      <c r="H16" s="12">
        <f>H17+H19+H26</f>
        <v>1929269263</v>
      </c>
    </row>
    <row r="17" spans="2:8" ht="21" customHeight="1">
      <c r="B17" s="58">
        <v>-1</v>
      </c>
      <c r="C17" s="6" t="s">
        <v>42</v>
      </c>
      <c r="D17" s="10"/>
      <c r="E17" s="60"/>
      <c r="F17" s="12">
        <f>SUM(E18:E18)</f>
        <v>60231172</v>
      </c>
      <c r="G17" s="60"/>
      <c r="H17" s="12">
        <f>SUM(G18:G18)</f>
        <v>97109595</v>
      </c>
    </row>
    <row r="18" spans="2:8" ht="21" customHeight="1">
      <c r="B18" s="11" t="s">
        <v>205</v>
      </c>
      <c r="C18" s="6" t="s">
        <v>77</v>
      </c>
      <c r="D18" s="10" t="s">
        <v>156</v>
      </c>
      <c r="E18" s="60">
        <v>60231172</v>
      </c>
      <c r="F18" s="12"/>
      <c r="G18" s="60">
        <v>97109595</v>
      </c>
      <c r="H18" s="12"/>
    </row>
    <row r="19" spans="2:8" ht="21" customHeight="1">
      <c r="B19" s="58">
        <v>-2</v>
      </c>
      <c r="C19" s="6" t="s">
        <v>46</v>
      </c>
      <c r="D19" s="56" t="s">
        <v>198</v>
      </c>
      <c r="E19" s="60"/>
      <c r="F19" s="12">
        <f>SUM(E20:E25)</f>
        <v>1577689131</v>
      </c>
      <c r="G19" s="60"/>
      <c r="H19" s="12">
        <f>SUM(G20:G25)</f>
        <v>1799683668</v>
      </c>
    </row>
    <row r="20" spans="2:8" ht="21" customHeight="1">
      <c r="B20" s="11" t="s">
        <v>71</v>
      </c>
      <c r="C20" s="6" t="s">
        <v>70</v>
      </c>
      <c r="D20" s="10"/>
      <c r="E20" s="12">
        <v>7261207945</v>
      </c>
      <c r="F20" s="50"/>
      <c r="G20" s="12">
        <v>6680955345</v>
      </c>
      <c r="H20" s="50"/>
    </row>
    <row r="21" spans="2:8" ht="21" customHeight="1">
      <c r="B21" s="11"/>
      <c r="C21" s="6" t="s">
        <v>41</v>
      </c>
      <c r="D21" s="10"/>
      <c r="E21" s="47">
        <v>-6078675924</v>
      </c>
      <c r="F21" s="47"/>
      <c r="G21" s="47">
        <v>-5488782549</v>
      </c>
      <c r="H21" s="47"/>
    </row>
    <row r="22" spans="2:8" ht="21" customHeight="1">
      <c r="B22" s="11" t="s">
        <v>33</v>
      </c>
      <c r="C22" s="6" t="s">
        <v>133</v>
      </c>
      <c r="D22" s="52"/>
      <c r="E22" s="60">
        <v>515634883</v>
      </c>
      <c r="F22" s="108"/>
      <c r="G22" s="60">
        <v>515634883</v>
      </c>
      <c r="H22" s="108"/>
    </row>
    <row r="23" spans="2:8" ht="21" customHeight="1">
      <c r="B23" s="14"/>
      <c r="C23" s="6" t="s">
        <v>41</v>
      </c>
      <c r="D23" s="52"/>
      <c r="E23" s="47">
        <v>-426654916</v>
      </c>
      <c r="F23" s="47"/>
      <c r="G23" s="47">
        <v>-350972656</v>
      </c>
      <c r="H23" s="47"/>
    </row>
    <row r="24" spans="2:8" ht="21" customHeight="1">
      <c r="B24" s="11" t="s">
        <v>134</v>
      </c>
      <c r="C24" s="6" t="s">
        <v>48</v>
      </c>
      <c r="D24" s="10"/>
      <c r="E24" s="60">
        <v>2260691696</v>
      </c>
      <c r="F24" s="12"/>
      <c r="G24" s="60">
        <v>2236301542</v>
      </c>
      <c r="H24" s="12"/>
    </row>
    <row r="25" spans="2:8" ht="21" customHeight="1">
      <c r="B25" s="14"/>
      <c r="C25" s="6" t="s">
        <v>41</v>
      </c>
      <c r="D25" s="10"/>
      <c r="E25" s="47">
        <v>-1954514553</v>
      </c>
      <c r="F25" s="47"/>
      <c r="G25" s="47">
        <v>-1793452897</v>
      </c>
      <c r="H25" s="47"/>
    </row>
    <row r="26" spans="2:8" ht="21" customHeight="1">
      <c r="B26" s="58">
        <v>-3</v>
      </c>
      <c r="C26" s="6" t="s">
        <v>66</v>
      </c>
      <c r="D26" s="10"/>
      <c r="E26" s="12"/>
      <c r="F26" s="12">
        <f>SUM(E27:E27)</f>
        <v>32476000</v>
      </c>
      <c r="G26" s="12"/>
      <c r="H26" s="12">
        <f>SUM(G27:G27)</f>
        <v>32476000</v>
      </c>
    </row>
    <row r="27" spans="2:8" ht="21" customHeight="1">
      <c r="B27" s="11" t="s">
        <v>32</v>
      </c>
      <c r="C27" s="6" t="s">
        <v>81</v>
      </c>
      <c r="D27" s="10"/>
      <c r="E27" s="60">
        <v>32476000</v>
      </c>
      <c r="F27" s="13"/>
      <c r="G27" s="60">
        <v>32476000</v>
      </c>
      <c r="H27" s="13"/>
    </row>
    <row r="28" spans="2:8" ht="21" customHeight="1" thickBot="1">
      <c r="B28" s="116" t="s">
        <v>22</v>
      </c>
      <c r="C28" s="117"/>
      <c r="D28" s="20"/>
      <c r="E28" s="60"/>
      <c r="F28" s="21">
        <f>F8+F16</f>
        <v>2736618176</v>
      </c>
      <c r="G28" s="60"/>
      <c r="H28" s="21">
        <f>H8+H16</f>
        <v>3331167748</v>
      </c>
    </row>
    <row r="29" spans="2:8" ht="21" customHeight="1" thickTop="1">
      <c r="B29" s="116" t="s">
        <v>23</v>
      </c>
      <c r="C29" s="117"/>
      <c r="D29" s="20"/>
      <c r="E29" s="60"/>
      <c r="F29" s="12"/>
      <c r="G29" s="60"/>
      <c r="H29" s="12"/>
    </row>
    <row r="30" spans="2:8" ht="21" customHeight="1">
      <c r="B30" s="9" t="s">
        <v>0</v>
      </c>
      <c r="C30" s="6" t="s">
        <v>72</v>
      </c>
      <c r="D30" s="10"/>
      <c r="E30" s="60"/>
      <c r="F30" s="12">
        <f>SUM(E31:E42)</f>
        <v>126514247</v>
      </c>
      <c r="G30" s="60"/>
      <c r="H30" s="12">
        <f>SUM(G31:G42)</f>
        <v>345063525</v>
      </c>
    </row>
    <row r="31" spans="2:8" ht="21" customHeight="1">
      <c r="B31" s="11" t="s">
        <v>1</v>
      </c>
      <c r="C31" s="6" t="s">
        <v>73</v>
      </c>
      <c r="D31" s="10"/>
      <c r="E31" s="60">
        <v>47318769</v>
      </c>
      <c r="F31" s="12"/>
      <c r="G31" s="60">
        <v>166072861</v>
      </c>
      <c r="H31" s="12"/>
    </row>
    <row r="32" spans="2:8" ht="21" customHeight="1">
      <c r="B32" s="11" t="s">
        <v>2</v>
      </c>
      <c r="C32" s="6" t="s">
        <v>74</v>
      </c>
      <c r="D32" s="10"/>
      <c r="E32" s="60">
        <v>1692510</v>
      </c>
      <c r="F32" s="12"/>
      <c r="G32" s="60">
        <v>11809730</v>
      </c>
      <c r="H32" s="12"/>
    </row>
    <row r="33" spans="2:8" ht="9" customHeight="1">
      <c r="B33" s="15"/>
      <c r="C33" s="16"/>
      <c r="D33" s="17"/>
      <c r="E33" s="62"/>
      <c r="F33" s="62"/>
      <c r="G33" s="62"/>
      <c r="H33" s="62"/>
    </row>
    <row r="34" spans="2:8" ht="17.25" customHeight="1">
      <c r="B34" s="19" t="s">
        <v>160</v>
      </c>
      <c r="C34" s="104"/>
      <c r="D34" s="20"/>
      <c r="E34" s="105"/>
      <c r="F34" s="105"/>
      <c r="G34" s="105"/>
      <c r="H34" s="105"/>
    </row>
    <row r="35" spans="2:8" ht="21.75" customHeight="1">
      <c r="B35" s="19" t="s">
        <v>161</v>
      </c>
      <c r="C35" s="104"/>
      <c r="D35" s="20"/>
      <c r="E35" s="105"/>
      <c r="F35" s="105"/>
      <c r="G35" s="105"/>
      <c r="H35" s="105"/>
    </row>
    <row r="36" spans="2:8" ht="21.75" customHeight="1">
      <c r="B36" s="2" t="s">
        <v>62</v>
      </c>
      <c r="C36" s="3"/>
      <c r="E36" s="48"/>
      <c r="F36" s="49"/>
      <c r="G36" s="48"/>
      <c r="H36" s="49"/>
    </row>
    <row r="37" spans="2:8" ht="39.75" customHeight="1">
      <c r="B37" s="120" t="s">
        <v>20</v>
      </c>
      <c r="C37" s="121"/>
      <c r="D37" s="122"/>
      <c r="E37" s="123" t="s">
        <v>241</v>
      </c>
      <c r="F37" s="124"/>
      <c r="G37" s="123" t="s">
        <v>240</v>
      </c>
      <c r="H37" s="124"/>
    </row>
    <row r="38" spans="2:8" ht="21" customHeight="1">
      <c r="B38" s="11" t="s">
        <v>3</v>
      </c>
      <c r="C38" s="6" t="s">
        <v>164</v>
      </c>
      <c r="D38" s="10"/>
      <c r="E38" s="60">
        <v>6280512</v>
      </c>
      <c r="F38" s="12"/>
      <c r="G38" s="60">
        <v>7613058</v>
      </c>
      <c r="H38" s="12"/>
    </row>
    <row r="39" spans="2:8" ht="21" customHeight="1">
      <c r="B39" s="11" t="s">
        <v>4</v>
      </c>
      <c r="C39" s="6" t="s">
        <v>201</v>
      </c>
      <c r="D39" s="10"/>
      <c r="E39" s="60">
        <v>0</v>
      </c>
      <c r="F39" s="12"/>
      <c r="G39" s="60">
        <v>3630000</v>
      </c>
      <c r="H39" s="12"/>
    </row>
    <row r="40" spans="2:8" ht="21" customHeight="1">
      <c r="B40" s="11" t="s">
        <v>5</v>
      </c>
      <c r="C40" s="6" t="s">
        <v>202</v>
      </c>
      <c r="D40" s="10"/>
      <c r="E40" s="60">
        <v>2824090</v>
      </c>
      <c r="F40" s="12"/>
      <c r="G40" s="60">
        <v>10958369</v>
      </c>
      <c r="H40" s="12"/>
    </row>
    <row r="41" spans="2:8" ht="21" customHeight="1">
      <c r="B41" s="11" t="s">
        <v>6</v>
      </c>
      <c r="C41" s="6" t="s">
        <v>75</v>
      </c>
      <c r="D41" s="10"/>
      <c r="E41" s="60">
        <v>59265790</v>
      </c>
      <c r="F41" s="12"/>
      <c r="G41" s="60">
        <v>124887840</v>
      </c>
      <c r="H41" s="12"/>
    </row>
    <row r="42" spans="2:8" ht="21" customHeight="1">
      <c r="B42" s="11" t="s">
        <v>7</v>
      </c>
      <c r="C42" s="6" t="s">
        <v>163</v>
      </c>
      <c r="D42" s="10"/>
      <c r="E42" s="60">
        <v>9132576</v>
      </c>
      <c r="F42" s="12"/>
      <c r="G42" s="60">
        <v>20091667</v>
      </c>
      <c r="H42" s="12"/>
    </row>
    <row r="43" spans="2:8" ht="21" customHeight="1">
      <c r="B43" s="14" t="s">
        <v>44</v>
      </c>
      <c r="C43" s="6" t="s">
        <v>76</v>
      </c>
      <c r="D43" s="10"/>
      <c r="E43" s="60"/>
      <c r="F43" s="12">
        <f>SUM(E44:E45)</f>
        <v>109750284</v>
      </c>
      <c r="G43" s="60"/>
      <c r="H43" s="12">
        <f>SUM(G44:G45)</f>
        <v>68670187</v>
      </c>
    </row>
    <row r="44" spans="2:8" s="18" customFormat="1" ht="21" customHeight="1">
      <c r="B44" s="11" t="s">
        <v>71</v>
      </c>
      <c r="C44" s="6" t="s">
        <v>57</v>
      </c>
      <c r="D44" s="10" t="s">
        <v>158</v>
      </c>
      <c r="E44" s="60">
        <v>1620063299</v>
      </c>
      <c r="F44" s="50"/>
      <c r="G44" s="60">
        <v>1287155642</v>
      </c>
      <c r="H44" s="50"/>
    </row>
    <row r="45" spans="2:8" s="18" customFormat="1" ht="21" customHeight="1">
      <c r="B45" s="11"/>
      <c r="C45" s="6" t="s">
        <v>77</v>
      </c>
      <c r="D45" s="51"/>
      <c r="E45" s="47">
        <v>-1510313015</v>
      </c>
      <c r="F45" s="12"/>
      <c r="G45" s="47">
        <v>-1218485455</v>
      </c>
      <c r="H45" s="12"/>
    </row>
    <row r="46" spans="2:8" ht="21" customHeight="1">
      <c r="B46" s="116" t="s">
        <v>24</v>
      </c>
      <c r="C46" s="117"/>
      <c r="D46" s="20"/>
      <c r="E46" s="60"/>
      <c r="F46" s="22">
        <f>F30+F43</f>
        <v>236264531</v>
      </c>
      <c r="G46" s="60"/>
      <c r="H46" s="22">
        <f>H30+H43</f>
        <v>413733712</v>
      </c>
    </row>
    <row r="47" spans="2:8" ht="21" customHeight="1">
      <c r="B47" s="118" t="s">
        <v>25</v>
      </c>
      <c r="C47" s="119"/>
      <c r="D47" s="20"/>
      <c r="E47" s="60"/>
      <c r="F47" s="12"/>
      <c r="G47" s="60"/>
      <c r="H47" s="12"/>
    </row>
    <row r="48" spans="2:8" ht="21" customHeight="1">
      <c r="B48" s="9" t="s">
        <v>0</v>
      </c>
      <c r="C48" s="6" t="s">
        <v>78</v>
      </c>
      <c r="D48" s="10" t="s">
        <v>155</v>
      </c>
      <c r="E48" s="60"/>
      <c r="F48" s="12">
        <f>E49</f>
        <v>300000000</v>
      </c>
      <c r="G48" s="60"/>
      <c r="H48" s="12">
        <f>G49</f>
        <v>300000000</v>
      </c>
    </row>
    <row r="49" spans="2:8" ht="21" customHeight="1">
      <c r="B49" s="11" t="s">
        <v>1</v>
      </c>
      <c r="C49" s="6" t="s">
        <v>79</v>
      </c>
      <c r="D49" s="10"/>
      <c r="E49" s="60">
        <v>300000000</v>
      </c>
      <c r="F49" s="12"/>
      <c r="G49" s="60">
        <v>300000000</v>
      </c>
      <c r="H49" s="12"/>
    </row>
    <row r="50" spans="2:8" ht="21" customHeight="1">
      <c r="B50" s="9" t="s">
        <v>9</v>
      </c>
      <c r="C50" s="6" t="s">
        <v>80</v>
      </c>
      <c r="D50" s="10"/>
      <c r="E50" s="60"/>
      <c r="F50" s="12">
        <f>E51</f>
        <v>2200353645</v>
      </c>
      <c r="G50" s="60"/>
      <c r="H50" s="12">
        <f>G51</f>
        <v>2617434036</v>
      </c>
    </row>
    <row r="51" spans="1:8" ht="21" customHeight="1">
      <c r="A51" s="18"/>
      <c r="B51" s="11" t="s">
        <v>32</v>
      </c>
      <c r="C51" s="6" t="s">
        <v>131</v>
      </c>
      <c r="D51" s="10"/>
      <c r="E51" s="60">
        <v>2200353645</v>
      </c>
      <c r="F51" s="12"/>
      <c r="G51" s="60">
        <v>2617434036</v>
      </c>
      <c r="H51" s="12"/>
    </row>
    <row r="52" spans="1:8" ht="28.5" customHeight="1">
      <c r="A52" s="18"/>
      <c r="B52" s="11"/>
      <c r="C52" s="111" t="s">
        <v>254</v>
      </c>
      <c r="D52" s="112"/>
      <c r="E52" s="61"/>
      <c r="F52" s="47"/>
      <c r="G52" s="61"/>
      <c r="H52" s="47"/>
    </row>
    <row r="53" spans="2:8" ht="21" customHeight="1">
      <c r="B53" s="116" t="s">
        <v>26</v>
      </c>
      <c r="C53" s="117"/>
      <c r="D53" s="20"/>
      <c r="E53" s="12"/>
      <c r="F53" s="22">
        <f>SUM(F48:F50)</f>
        <v>2500353645</v>
      </c>
      <c r="G53" s="12"/>
      <c r="H53" s="22">
        <f>SUM(H48:H50)</f>
        <v>2917434036</v>
      </c>
    </row>
    <row r="54" spans="2:8" ht="21" customHeight="1" thickBot="1">
      <c r="B54" s="116" t="s">
        <v>27</v>
      </c>
      <c r="C54" s="117"/>
      <c r="D54" s="20"/>
      <c r="E54" s="12"/>
      <c r="F54" s="21">
        <f>SUM(F46,F53)</f>
        <v>2736618176</v>
      </c>
      <c r="G54" s="12"/>
      <c r="H54" s="21">
        <f>SUM(H46,H53)</f>
        <v>3331167748</v>
      </c>
    </row>
    <row r="55" spans="2:8" ht="9.75" customHeight="1" thickTop="1">
      <c r="B55" s="23"/>
      <c r="C55" s="16"/>
      <c r="D55" s="17"/>
      <c r="E55" s="27"/>
      <c r="F55" s="27"/>
      <c r="G55" s="27"/>
      <c r="H55" s="27"/>
    </row>
    <row r="56" spans="2:8" ht="21.75" customHeight="1">
      <c r="B56" s="113" t="s">
        <v>10</v>
      </c>
      <c r="C56" s="113"/>
      <c r="D56" s="113"/>
      <c r="E56" s="113"/>
      <c r="F56" s="113"/>
      <c r="G56" s="113"/>
      <c r="H56" s="113"/>
    </row>
    <row r="58" spans="6:8" ht="14.25">
      <c r="F58" s="25">
        <f>F28-F54</f>
        <v>0</v>
      </c>
      <c r="H58" s="25">
        <f>H28-H54</f>
        <v>0</v>
      </c>
    </row>
    <row r="59" spans="5:8" ht="14.25">
      <c r="E59" s="24"/>
      <c r="F59" s="46"/>
      <c r="G59" s="24"/>
      <c r="H59" s="46"/>
    </row>
    <row r="60" spans="6:8" ht="14.25">
      <c r="F60" s="25">
        <f>운영!F86</f>
        <v>-417080391</v>
      </c>
      <c r="G60" s="107">
        <f>H53-F53</f>
        <v>417080391</v>
      </c>
      <c r="H60" s="25">
        <f>G60+F60</f>
        <v>0</v>
      </c>
    </row>
    <row r="61" ht="14.25">
      <c r="F61" s="25">
        <f>운영!H86</f>
        <v>-138258813</v>
      </c>
    </row>
    <row r="62" spans="5:8" ht="14.25">
      <c r="E62" s="45"/>
      <c r="F62" s="44"/>
      <c r="G62" s="45"/>
      <c r="H62" s="44"/>
    </row>
    <row r="63" spans="6:8" ht="14.25">
      <c r="F63" s="44"/>
      <c r="H63" s="44"/>
    </row>
  </sheetData>
  <sheetProtection/>
  <mergeCells count="18">
    <mergeCell ref="E37:F37"/>
    <mergeCell ref="G37:H37"/>
    <mergeCell ref="G6:H6"/>
    <mergeCell ref="B1:H1"/>
    <mergeCell ref="B2:H2"/>
    <mergeCell ref="B3:H3"/>
    <mergeCell ref="B6:D6"/>
    <mergeCell ref="E6:F6"/>
    <mergeCell ref="C52:D52"/>
    <mergeCell ref="B56:H56"/>
    <mergeCell ref="B7:C7"/>
    <mergeCell ref="B28:C28"/>
    <mergeCell ref="B29:C29"/>
    <mergeCell ref="B46:C46"/>
    <mergeCell ref="B47:C47"/>
    <mergeCell ref="B54:C54"/>
    <mergeCell ref="B53:C53"/>
    <mergeCell ref="B37:D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selection activeCell="J69" sqref="J69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71" customWidth="1"/>
    <col min="4" max="4" width="7.77734375" style="74" customWidth="1"/>
    <col min="5" max="6" width="12.3359375" style="98" customWidth="1"/>
    <col min="7" max="8" width="12.3359375" style="25" customWidth="1"/>
    <col min="9" max="9" width="18.5546875" style="1" customWidth="1"/>
    <col min="10" max="16384" width="8.88671875" style="1" customWidth="1"/>
  </cols>
  <sheetData>
    <row r="1" spans="2:8" ht="34.5" customHeight="1">
      <c r="B1" s="127" t="s">
        <v>61</v>
      </c>
      <c r="C1" s="127"/>
      <c r="D1" s="127"/>
      <c r="E1" s="127"/>
      <c r="F1" s="127"/>
      <c r="G1" s="127"/>
      <c r="H1" s="127"/>
    </row>
    <row r="2" spans="2:8" ht="15" customHeight="1">
      <c r="B2" s="128" t="s">
        <v>242</v>
      </c>
      <c r="C2" s="128"/>
      <c r="D2" s="128"/>
      <c r="E2" s="128"/>
      <c r="F2" s="128"/>
      <c r="G2" s="128"/>
      <c r="H2" s="128"/>
    </row>
    <row r="3" spans="2:8" ht="15" customHeight="1">
      <c r="B3" s="128" t="s">
        <v>213</v>
      </c>
      <c r="C3" s="128"/>
      <c r="D3" s="128"/>
      <c r="E3" s="128"/>
      <c r="F3" s="128"/>
      <c r="G3" s="128"/>
      <c r="H3" s="128"/>
    </row>
    <row r="4" spans="2:8" ht="7.5" customHeight="1">
      <c r="B4" s="7"/>
      <c r="C4" s="72"/>
      <c r="D4" s="72"/>
      <c r="E4" s="72"/>
      <c r="F4" s="72"/>
      <c r="G4" s="7"/>
      <c r="H4" s="7"/>
    </row>
    <row r="5" spans="2:8" ht="21.75" customHeight="1">
      <c r="B5" s="2" t="s">
        <v>132</v>
      </c>
      <c r="C5" s="73"/>
      <c r="E5" s="75"/>
      <c r="F5" s="76"/>
      <c r="G5" s="48"/>
      <c r="H5" s="49" t="s">
        <v>31</v>
      </c>
    </row>
    <row r="6" spans="2:8" ht="39.75" customHeight="1">
      <c r="B6" s="120" t="s">
        <v>20</v>
      </c>
      <c r="C6" s="121"/>
      <c r="D6" s="122"/>
      <c r="E6" s="123" t="s">
        <v>241</v>
      </c>
      <c r="F6" s="124"/>
      <c r="G6" s="123" t="s">
        <v>240</v>
      </c>
      <c r="H6" s="124"/>
    </row>
    <row r="7" spans="2:8" ht="21" customHeight="1">
      <c r="B7" s="9" t="s">
        <v>0</v>
      </c>
      <c r="C7" s="77" t="s">
        <v>82</v>
      </c>
      <c r="D7" s="78" t="s">
        <v>197</v>
      </c>
      <c r="E7" s="106"/>
      <c r="F7" s="55">
        <f>SUM(E8:E13)</f>
        <v>8338941022</v>
      </c>
      <c r="G7" s="106"/>
      <c r="H7" s="55">
        <f>SUM(G8:G13)</f>
        <v>8126740487</v>
      </c>
    </row>
    <row r="8" spans="2:8" ht="21" customHeight="1">
      <c r="B8" s="11" t="s">
        <v>1</v>
      </c>
      <c r="C8" s="77" t="s">
        <v>165</v>
      </c>
      <c r="E8" s="55">
        <v>1726144965</v>
      </c>
      <c r="F8" s="55"/>
      <c r="G8" s="55">
        <v>1480208413</v>
      </c>
      <c r="H8" s="55"/>
    </row>
    <row r="9" spans="2:8" ht="21" customHeight="1">
      <c r="B9" s="11" t="s">
        <v>2</v>
      </c>
      <c r="C9" s="77" t="s">
        <v>166</v>
      </c>
      <c r="E9" s="55">
        <v>4889968774</v>
      </c>
      <c r="F9" s="55"/>
      <c r="G9" s="55">
        <v>4733299667</v>
      </c>
      <c r="H9" s="55"/>
    </row>
    <row r="10" spans="2:8" ht="21" customHeight="1">
      <c r="B10" s="11" t="s">
        <v>3</v>
      </c>
      <c r="C10" s="77" t="s">
        <v>167</v>
      </c>
      <c r="E10" s="55">
        <v>366618419</v>
      </c>
      <c r="F10" s="55"/>
      <c r="G10" s="55">
        <v>439574164</v>
      </c>
      <c r="H10" s="55"/>
    </row>
    <row r="11" spans="2:8" ht="21" customHeight="1">
      <c r="B11" s="11" t="s">
        <v>4</v>
      </c>
      <c r="C11" s="77" t="s">
        <v>168</v>
      </c>
      <c r="E11" s="55">
        <v>740206314</v>
      </c>
      <c r="F11" s="55"/>
      <c r="G11" s="55">
        <v>791466193</v>
      </c>
      <c r="H11" s="55"/>
    </row>
    <row r="12" spans="2:8" ht="21" customHeight="1">
      <c r="B12" s="11" t="s">
        <v>5</v>
      </c>
      <c r="C12" s="77" t="s">
        <v>83</v>
      </c>
      <c r="D12" s="78"/>
      <c r="E12" s="55">
        <v>616002550</v>
      </c>
      <c r="F12" s="55"/>
      <c r="G12" s="55">
        <v>616513050</v>
      </c>
      <c r="H12" s="55"/>
    </row>
    <row r="13" spans="2:8" ht="21" customHeight="1">
      <c r="B13" s="11" t="s">
        <v>6</v>
      </c>
      <c r="C13" s="79" t="s">
        <v>169</v>
      </c>
      <c r="D13" s="78"/>
      <c r="E13" s="55">
        <v>0</v>
      </c>
      <c r="F13" s="55"/>
      <c r="G13" s="55">
        <v>65679000</v>
      </c>
      <c r="H13" s="55"/>
    </row>
    <row r="14" spans="2:8" ht="21" customHeight="1">
      <c r="B14" s="9" t="s">
        <v>44</v>
      </c>
      <c r="C14" s="79" t="s">
        <v>84</v>
      </c>
      <c r="D14" s="78" t="s">
        <v>199</v>
      </c>
      <c r="E14" s="55"/>
      <c r="F14" s="55">
        <f>SUM(E15:E77)</f>
        <v>8830468217</v>
      </c>
      <c r="G14" s="55"/>
      <c r="H14" s="55">
        <f>SUM(G15:G77)</f>
        <v>8347630077</v>
      </c>
    </row>
    <row r="15" spans="2:8" ht="21" customHeight="1">
      <c r="B15" s="11" t="s">
        <v>32</v>
      </c>
      <c r="C15" s="79" t="s">
        <v>85</v>
      </c>
      <c r="D15" s="80"/>
      <c r="E15" s="55">
        <v>3277807798</v>
      </c>
      <c r="F15" s="81"/>
      <c r="G15" s="55">
        <v>3056030493</v>
      </c>
      <c r="H15" s="81"/>
    </row>
    <row r="16" spans="2:9" ht="21" customHeight="1">
      <c r="B16" s="11" t="s">
        <v>2</v>
      </c>
      <c r="C16" s="79" t="s">
        <v>86</v>
      </c>
      <c r="D16" s="78"/>
      <c r="E16" s="82">
        <v>491124660</v>
      </c>
      <c r="F16" s="82"/>
      <c r="G16" s="82">
        <v>496830230</v>
      </c>
      <c r="H16" s="82"/>
      <c r="I16" s="70"/>
    </row>
    <row r="17" spans="2:8" ht="21" customHeight="1">
      <c r="B17" s="11" t="s">
        <v>3</v>
      </c>
      <c r="C17" s="79" t="s">
        <v>29</v>
      </c>
      <c r="D17" s="78"/>
      <c r="E17" s="55">
        <v>415787426</v>
      </c>
      <c r="F17" s="82"/>
      <c r="G17" s="55">
        <v>313995918</v>
      </c>
      <c r="H17" s="82"/>
    </row>
    <row r="18" spans="2:8" ht="21" customHeight="1">
      <c r="B18" s="11" t="s">
        <v>4</v>
      </c>
      <c r="C18" s="79" t="s">
        <v>203</v>
      </c>
      <c r="D18" s="78"/>
      <c r="E18" s="55">
        <v>1605000</v>
      </c>
      <c r="F18" s="82"/>
      <c r="G18" s="55">
        <v>0</v>
      </c>
      <c r="H18" s="82"/>
    </row>
    <row r="19" spans="2:8" ht="21" customHeight="1">
      <c r="B19" s="11" t="s">
        <v>5</v>
      </c>
      <c r="C19" s="79" t="s">
        <v>87</v>
      </c>
      <c r="D19" s="78"/>
      <c r="E19" s="82">
        <v>66840870</v>
      </c>
      <c r="F19" s="82"/>
      <c r="G19" s="82">
        <v>55296226</v>
      </c>
      <c r="H19" s="82"/>
    </row>
    <row r="20" spans="2:8" ht="21" customHeight="1">
      <c r="B20" s="11" t="s">
        <v>6</v>
      </c>
      <c r="C20" s="79" t="s">
        <v>88</v>
      </c>
      <c r="D20" s="78"/>
      <c r="E20" s="55">
        <v>174114600</v>
      </c>
      <c r="F20" s="55"/>
      <c r="G20" s="55">
        <v>131873490</v>
      </c>
      <c r="H20" s="55"/>
    </row>
    <row r="21" spans="2:8" ht="21" customHeight="1">
      <c r="B21" s="11" t="s">
        <v>7</v>
      </c>
      <c r="C21" s="79" t="s">
        <v>89</v>
      </c>
      <c r="D21" s="78"/>
      <c r="E21" s="55">
        <v>33048772</v>
      </c>
      <c r="F21" s="88"/>
      <c r="G21" s="55">
        <v>34545376</v>
      </c>
      <c r="H21" s="88"/>
    </row>
    <row r="22" spans="2:8" ht="21" customHeight="1">
      <c r="B22" s="11" t="s">
        <v>8</v>
      </c>
      <c r="C22" s="79" t="s">
        <v>90</v>
      </c>
      <c r="D22" s="78"/>
      <c r="E22" s="55">
        <v>17445240</v>
      </c>
      <c r="F22" s="55"/>
      <c r="G22" s="55">
        <v>22648570</v>
      </c>
      <c r="H22" s="55"/>
    </row>
    <row r="23" spans="2:8" ht="21" customHeight="1">
      <c r="B23" s="11" t="s">
        <v>28</v>
      </c>
      <c r="C23" s="79" t="s">
        <v>91</v>
      </c>
      <c r="D23" s="78"/>
      <c r="E23" s="89">
        <v>190002330</v>
      </c>
      <c r="F23" s="55"/>
      <c r="G23" s="89">
        <v>202723580</v>
      </c>
      <c r="H23" s="55"/>
    </row>
    <row r="24" spans="2:8" ht="21" customHeight="1">
      <c r="B24" s="11" t="s">
        <v>34</v>
      </c>
      <c r="C24" s="79" t="s">
        <v>92</v>
      </c>
      <c r="D24" s="78"/>
      <c r="E24" s="82">
        <v>2947500</v>
      </c>
      <c r="F24" s="55"/>
      <c r="G24" s="82">
        <v>3290950</v>
      </c>
      <c r="H24" s="55"/>
    </row>
    <row r="25" spans="2:8" s="18" customFormat="1" ht="21" customHeight="1">
      <c r="B25" s="11" t="s">
        <v>43</v>
      </c>
      <c r="C25" s="79" t="s">
        <v>53</v>
      </c>
      <c r="D25" s="90"/>
      <c r="E25" s="109">
        <v>873513265</v>
      </c>
      <c r="F25" s="91"/>
      <c r="G25" s="109">
        <v>947941754</v>
      </c>
      <c r="H25" s="91"/>
    </row>
    <row r="26" spans="2:8" ht="21" customHeight="1">
      <c r="B26" s="11" t="s">
        <v>13</v>
      </c>
      <c r="C26" s="79" t="s">
        <v>98</v>
      </c>
      <c r="D26" s="78"/>
      <c r="E26" s="55">
        <v>11838897</v>
      </c>
      <c r="F26" s="55"/>
      <c r="G26" s="55">
        <v>13137804</v>
      </c>
      <c r="H26" s="55"/>
    </row>
    <row r="27" spans="2:8" ht="21" customHeight="1">
      <c r="B27" s="11" t="s">
        <v>14</v>
      </c>
      <c r="C27" s="79" t="s">
        <v>93</v>
      </c>
      <c r="D27" s="78"/>
      <c r="E27" s="89">
        <v>76894980</v>
      </c>
      <c r="F27" s="55"/>
      <c r="G27" s="89">
        <v>73000220</v>
      </c>
      <c r="H27" s="55"/>
    </row>
    <row r="28" spans="2:8" ht="21" customHeight="1">
      <c r="B28" s="11" t="s">
        <v>101</v>
      </c>
      <c r="C28" s="79" t="s">
        <v>94</v>
      </c>
      <c r="D28" s="78" t="s">
        <v>200</v>
      </c>
      <c r="E28" s="55">
        <v>292016166</v>
      </c>
      <c r="F28" s="55"/>
      <c r="G28" s="55">
        <v>293990913</v>
      </c>
      <c r="H28" s="55"/>
    </row>
    <row r="29" spans="2:8" ht="21" customHeight="1">
      <c r="B29" s="11" t="s">
        <v>102</v>
      </c>
      <c r="C29" s="79" t="s">
        <v>95</v>
      </c>
      <c r="D29" s="71"/>
      <c r="E29" s="55">
        <v>32341780</v>
      </c>
      <c r="F29" s="92"/>
      <c r="G29" s="55">
        <v>28528455</v>
      </c>
      <c r="H29" s="92"/>
    </row>
    <row r="30" spans="2:8" ht="21.75" customHeight="1">
      <c r="B30" s="11" t="s">
        <v>103</v>
      </c>
      <c r="C30" s="79" t="s">
        <v>214</v>
      </c>
      <c r="D30" s="71"/>
      <c r="E30" s="89">
        <v>1470510</v>
      </c>
      <c r="F30" s="92"/>
      <c r="G30" s="89">
        <v>624170</v>
      </c>
      <c r="H30" s="92"/>
    </row>
    <row r="31" spans="2:8" s="18" customFormat="1" ht="21.75" customHeight="1">
      <c r="B31" s="11" t="s">
        <v>104</v>
      </c>
      <c r="C31" s="79" t="s">
        <v>100</v>
      </c>
      <c r="D31" s="90"/>
      <c r="E31" s="109">
        <v>23879000</v>
      </c>
      <c r="F31" s="93"/>
      <c r="G31" s="109">
        <v>21179500</v>
      </c>
      <c r="H31" s="93"/>
    </row>
    <row r="32" spans="2:8" ht="21" customHeight="1">
      <c r="B32" s="11" t="s">
        <v>226</v>
      </c>
      <c r="C32" s="79" t="s">
        <v>96</v>
      </c>
      <c r="D32" s="71"/>
      <c r="E32" s="55">
        <v>23013670</v>
      </c>
      <c r="F32" s="92"/>
      <c r="G32" s="55">
        <v>27798720</v>
      </c>
      <c r="H32" s="92"/>
    </row>
    <row r="33" spans="2:8" ht="9" customHeight="1">
      <c r="B33" s="15"/>
      <c r="C33" s="83"/>
      <c r="D33" s="84"/>
      <c r="E33" s="85"/>
      <c r="F33" s="85"/>
      <c r="G33" s="85"/>
      <c r="H33" s="85"/>
    </row>
    <row r="34" spans="2:8" ht="21.75" customHeight="1">
      <c r="B34" s="19" t="s">
        <v>160</v>
      </c>
      <c r="C34" s="104"/>
      <c r="D34" s="20"/>
      <c r="E34" s="105"/>
      <c r="F34" s="105"/>
      <c r="G34" s="105"/>
      <c r="H34" s="105"/>
    </row>
    <row r="35" spans="2:8" ht="21.75" customHeight="1">
      <c r="B35" s="19" t="s">
        <v>196</v>
      </c>
      <c r="C35" s="104"/>
      <c r="D35" s="20"/>
      <c r="E35" s="105"/>
      <c r="F35" s="105"/>
      <c r="G35" s="105"/>
      <c r="H35" s="105"/>
    </row>
    <row r="36" spans="2:8" ht="21.75" customHeight="1">
      <c r="B36" s="2" t="s">
        <v>62</v>
      </c>
      <c r="C36" s="3"/>
      <c r="D36" s="4"/>
      <c r="E36" s="48"/>
      <c r="F36" s="49"/>
      <c r="G36" s="48"/>
      <c r="H36" s="49"/>
    </row>
    <row r="37" spans="2:8" ht="39.75" customHeight="1">
      <c r="B37" s="120" t="s">
        <v>20</v>
      </c>
      <c r="C37" s="121"/>
      <c r="D37" s="122"/>
      <c r="E37" s="123" t="s">
        <v>241</v>
      </c>
      <c r="F37" s="124"/>
      <c r="G37" s="123" t="s">
        <v>240</v>
      </c>
      <c r="H37" s="124"/>
    </row>
    <row r="38" spans="2:8" ht="21" customHeight="1">
      <c r="B38" s="11" t="s">
        <v>105</v>
      </c>
      <c r="C38" s="79" t="s">
        <v>135</v>
      </c>
      <c r="D38" s="78"/>
      <c r="E38" s="55">
        <v>7009110</v>
      </c>
      <c r="F38" s="88"/>
      <c r="G38" s="55">
        <v>8458500</v>
      </c>
      <c r="H38" s="88"/>
    </row>
    <row r="39" spans="2:8" ht="21" customHeight="1">
      <c r="B39" s="11" t="s">
        <v>106</v>
      </c>
      <c r="C39" s="79" t="s">
        <v>99</v>
      </c>
      <c r="D39" s="78"/>
      <c r="E39" s="55">
        <v>15670510</v>
      </c>
      <c r="F39" s="88"/>
      <c r="G39" s="55">
        <v>9686730</v>
      </c>
      <c r="H39" s="88"/>
    </row>
    <row r="40" spans="2:8" ht="21" customHeight="1">
      <c r="B40" s="11" t="s">
        <v>107</v>
      </c>
      <c r="C40" s="79" t="s">
        <v>170</v>
      </c>
      <c r="D40" s="78"/>
      <c r="E40" s="55">
        <v>178963750</v>
      </c>
      <c r="F40" s="88"/>
      <c r="G40" s="55">
        <v>203836225</v>
      </c>
      <c r="H40" s="88"/>
    </row>
    <row r="41" spans="2:8" ht="21" customHeight="1">
      <c r="B41" s="11" t="s">
        <v>108</v>
      </c>
      <c r="C41" s="79" t="s">
        <v>171</v>
      </c>
      <c r="D41" s="78"/>
      <c r="E41" s="55">
        <v>215420416</v>
      </c>
      <c r="F41" s="92"/>
      <c r="G41" s="55">
        <v>166939387</v>
      </c>
      <c r="H41" s="92"/>
    </row>
    <row r="42" spans="2:8" ht="21" customHeight="1">
      <c r="B42" s="11" t="s">
        <v>194</v>
      </c>
      <c r="C42" s="79" t="s">
        <v>172</v>
      </c>
      <c r="D42" s="78"/>
      <c r="E42" s="55">
        <v>5500000</v>
      </c>
      <c r="F42" s="92"/>
      <c r="G42" s="55">
        <v>2000000</v>
      </c>
      <c r="H42" s="92"/>
    </row>
    <row r="43" spans="2:8" ht="21" customHeight="1">
      <c r="B43" s="11" t="s">
        <v>153</v>
      </c>
      <c r="C43" s="79" t="s">
        <v>173</v>
      </c>
      <c r="D43" s="78"/>
      <c r="E43" s="55">
        <v>44633200</v>
      </c>
      <c r="F43" s="88"/>
      <c r="G43" s="55">
        <v>46949630</v>
      </c>
      <c r="H43" s="88"/>
    </row>
    <row r="44" spans="2:8" ht="21" customHeight="1">
      <c r="B44" s="11" t="s">
        <v>139</v>
      </c>
      <c r="C44" s="79" t="s">
        <v>217</v>
      </c>
      <c r="D44" s="78"/>
      <c r="E44" s="55">
        <v>0</v>
      </c>
      <c r="F44" s="88"/>
      <c r="G44" s="55">
        <v>5000000</v>
      </c>
      <c r="H44" s="88"/>
    </row>
    <row r="45" spans="2:8" ht="21" customHeight="1">
      <c r="B45" s="11" t="s">
        <v>140</v>
      </c>
      <c r="C45" s="79" t="s">
        <v>245</v>
      </c>
      <c r="D45" s="78"/>
      <c r="E45" s="55">
        <v>56000000</v>
      </c>
      <c r="F45" s="88"/>
      <c r="G45" s="55">
        <v>0</v>
      </c>
      <c r="H45" s="88"/>
    </row>
    <row r="46" spans="2:8" ht="21" customHeight="1">
      <c r="B46" s="11" t="s">
        <v>109</v>
      </c>
      <c r="C46" s="79" t="s">
        <v>174</v>
      </c>
      <c r="D46" s="78"/>
      <c r="E46" s="55">
        <v>43776932</v>
      </c>
      <c r="F46" s="92"/>
      <c r="G46" s="55">
        <v>84736055</v>
      </c>
      <c r="H46" s="92"/>
    </row>
    <row r="47" spans="2:8" ht="21" customHeight="1">
      <c r="B47" s="11" t="s">
        <v>110</v>
      </c>
      <c r="C47" s="79" t="s">
        <v>246</v>
      </c>
      <c r="D47" s="78"/>
      <c r="E47" s="55">
        <v>500000</v>
      </c>
      <c r="F47" s="92"/>
      <c r="G47" s="55">
        <v>0</v>
      </c>
      <c r="H47" s="92"/>
    </row>
    <row r="48" spans="2:8" ht="21" customHeight="1">
      <c r="B48" s="11" t="s">
        <v>111</v>
      </c>
      <c r="C48" s="79" t="s">
        <v>247</v>
      </c>
      <c r="D48" s="78"/>
      <c r="E48" s="55">
        <v>10000000</v>
      </c>
      <c r="F48" s="92"/>
      <c r="G48" s="55">
        <v>0</v>
      </c>
      <c r="H48" s="92"/>
    </row>
    <row r="49" spans="2:8" ht="21" customHeight="1">
      <c r="B49" s="11" t="s">
        <v>112</v>
      </c>
      <c r="C49" s="79" t="s">
        <v>218</v>
      </c>
      <c r="D49" s="78"/>
      <c r="E49" s="55">
        <v>57596916</v>
      </c>
      <c r="F49" s="92"/>
      <c r="G49" s="55">
        <v>59611382</v>
      </c>
      <c r="H49" s="92"/>
    </row>
    <row r="50" spans="2:8" s="18" customFormat="1" ht="21" customHeight="1">
      <c r="B50" s="11" t="s">
        <v>113</v>
      </c>
      <c r="C50" s="79" t="s">
        <v>175</v>
      </c>
      <c r="D50" s="90"/>
      <c r="E50" s="55">
        <v>18000000</v>
      </c>
      <c r="F50" s="94"/>
      <c r="G50" s="55">
        <v>12000000</v>
      </c>
      <c r="H50" s="94"/>
    </row>
    <row r="51" spans="2:8" ht="21" customHeight="1">
      <c r="B51" s="11" t="s">
        <v>114</v>
      </c>
      <c r="C51" s="79" t="s">
        <v>97</v>
      </c>
      <c r="D51" s="95"/>
      <c r="E51" s="55">
        <v>346628040</v>
      </c>
      <c r="F51" s="92"/>
      <c r="G51" s="55">
        <v>383861820</v>
      </c>
      <c r="H51" s="92"/>
    </row>
    <row r="52" spans="2:8" s="18" customFormat="1" ht="21" customHeight="1">
      <c r="B52" s="11" t="s">
        <v>115</v>
      </c>
      <c r="C52" s="79" t="s">
        <v>176</v>
      </c>
      <c r="D52" s="90"/>
      <c r="E52" s="55">
        <v>11602700</v>
      </c>
      <c r="F52" s="94"/>
      <c r="G52" s="55">
        <v>9734000</v>
      </c>
      <c r="H52" s="94"/>
    </row>
    <row r="53" spans="2:8" s="18" customFormat="1" ht="21" customHeight="1">
      <c r="B53" s="11" t="s">
        <v>116</v>
      </c>
      <c r="C53" s="79" t="s">
        <v>248</v>
      </c>
      <c r="D53" s="78"/>
      <c r="E53" s="55">
        <v>6500000</v>
      </c>
      <c r="F53" s="94"/>
      <c r="G53" s="55">
        <v>0</v>
      </c>
      <c r="H53" s="94"/>
    </row>
    <row r="54" spans="2:8" ht="21" customHeight="1">
      <c r="B54" s="11" t="s">
        <v>141</v>
      </c>
      <c r="C54" s="79" t="s">
        <v>177</v>
      </c>
      <c r="D54" s="78"/>
      <c r="E54" s="55">
        <v>1305303815</v>
      </c>
      <c r="F54" s="55"/>
      <c r="G54" s="55">
        <v>1148378875</v>
      </c>
      <c r="H54" s="55"/>
    </row>
    <row r="55" spans="2:8" s="18" customFormat="1" ht="21" customHeight="1">
      <c r="B55" s="11" t="s">
        <v>142</v>
      </c>
      <c r="C55" s="79" t="s">
        <v>178</v>
      </c>
      <c r="D55" s="78"/>
      <c r="E55" s="55">
        <v>129700000</v>
      </c>
      <c r="F55" s="94"/>
      <c r="G55" s="55">
        <v>116000000</v>
      </c>
      <c r="H55" s="94"/>
    </row>
    <row r="56" spans="2:8" s="18" customFormat="1" ht="21" customHeight="1">
      <c r="B56" s="11" t="s">
        <v>143</v>
      </c>
      <c r="C56" s="79" t="s">
        <v>179</v>
      </c>
      <c r="D56" s="78"/>
      <c r="E56" s="55">
        <v>60000000</v>
      </c>
      <c r="F56" s="94"/>
      <c r="G56" s="55">
        <v>60000000</v>
      </c>
      <c r="H56" s="94"/>
    </row>
    <row r="57" spans="2:8" s="18" customFormat="1" ht="21" customHeight="1">
      <c r="B57" s="11" t="s">
        <v>144</v>
      </c>
      <c r="C57" s="79" t="s">
        <v>180</v>
      </c>
      <c r="D57" s="90"/>
      <c r="E57" s="55">
        <v>800000</v>
      </c>
      <c r="F57" s="94"/>
      <c r="G57" s="55">
        <v>900000</v>
      </c>
      <c r="H57" s="94"/>
    </row>
    <row r="58" spans="2:8" s="18" customFormat="1" ht="21" customHeight="1">
      <c r="B58" s="11" t="s">
        <v>145</v>
      </c>
      <c r="C58" s="79" t="s">
        <v>181</v>
      </c>
      <c r="D58" s="78"/>
      <c r="E58" s="55">
        <v>0</v>
      </c>
      <c r="F58" s="94"/>
      <c r="G58" s="55">
        <v>2300000</v>
      </c>
      <c r="H58" s="94"/>
    </row>
    <row r="59" spans="2:8" s="18" customFormat="1" ht="21" customHeight="1">
      <c r="B59" s="11" t="s">
        <v>146</v>
      </c>
      <c r="C59" s="79" t="s">
        <v>182</v>
      </c>
      <c r="D59" s="78"/>
      <c r="E59" s="55">
        <v>24991180</v>
      </c>
      <c r="F59" s="94"/>
      <c r="G59" s="55">
        <v>24960920</v>
      </c>
      <c r="H59" s="94"/>
    </row>
    <row r="60" spans="2:8" s="18" customFormat="1" ht="21" customHeight="1">
      <c r="B60" s="11" t="s">
        <v>147</v>
      </c>
      <c r="C60" s="79" t="s">
        <v>137</v>
      </c>
      <c r="D60" s="78"/>
      <c r="E60" s="55">
        <v>900000</v>
      </c>
      <c r="F60" s="94"/>
      <c r="G60" s="55">
        <v>950000</v>
      </c>
      <c r="H60" s="94"/>
    </row>
    <row r="61" spans="2:8" s="18" customFormat="1" ht="21" customHeight="1">
      <c r="B61" s="11" t="s">
        <v>148</v>
      </c>
      <c r="C61" s="79" t="s">
        <v>183</v>
      </c>
      <c r="D61" s="78"/>
      <c r="E61" s="55">
        <v>39960000</v>
      </c>
      <c r="F61" s="94"/>
      <c r="G61" s="55">
        <v>37411054</v>
      </c>
      <c r="H61" s="94"/>
    </row>
    <row r="62" spans="2:8" s="18" customFormat="1" ht="21" customHeight="1">
      <c r="B62" s="11" t="s">
        <v>227</v>
      </c>
      <c r="C62" s="79" t="s">
        <v>184</v>
      </c>
      <c r="D62" s="78"/>
      <c r="E62" s="55">
        <v>96968554</v>
      </c>
      <c r="F62" s="94"/>
      <c r="G62" s="55">
        <v>85336596</v>
      </c>
      <c r="H62" s="94"/>
    </row>
    <row r="63" spans="2:8" s="18" customFormat="1" ht="21" customHeight="1">
      <c r="B63" s="11" t="s">
        <v>149</v>
      </c>
      <c r="C63" s="79" t="s">
        <v>185</v>
      </c>
      <c r="D63" s="78"/>
      <c r="E63" s="55">
        <v>8841600</v>
      </c>
      <c r="F63" s="94"/>
      <c r="G63" s="55">
        <v>10702020</v>
      </c>
      <c r="H63" s="94"/>
    </row>
    <row r="64" spans="2:8" s="18" customFormat="1" ht="21" customHeight="1">
      <c r="B64" s="11" t="s">
        <v>255</v>
      </c>
      <c r="C64" s="79" t="s">
        <v>186</v>
      </c>
      <c r="D64" s="78"/>
      <c r="E64" s="55">
        <v>4160000</v>
      </c>
      <c r="F64" s="94"/>
      <c r="G64" s="55">
        <v>4883000</v>
      </c>
      <c r="H64" s="94"/>
    </row>
    <row r="65" spans="2:8" s="18" customFormat="1" ht="21" customHeight="1">
      <c r="B65" s="11" t="s">
        <v>150</v>
      </c>
      <c r="C65" s="79" t="s">
        <v>138</v>
      </c>
      <c r="D65" s="78"/>
      <c r="E65" s="55">
        <v>4070000</v>
      </c>
      <c r="F65" s="94"/>
      <c r="G65" s="55">
        <v>2001000</v>
      </c>
      <c r="H65" s="94"/>
    </row>
    <row r="66" spans="2:8" ht="9.75" customHeight="1">
      <c r="B66" s="15"/>
      <c r="C66" s="83"/>
      <c r="D66" s="84"/>
      <c r="E66" s="85"/>
      <c r="F66" s="85"/>
      <c r="G66" s="85"/>
      <c r="H66" s="85"/>
    </row>
    <row r="67" spans="2:8" s="18" customFormat="1" ht="21.75" customHeight="1">
      <c r="B67" s="19" t="s">
        <v>30</v>
      </c>
      <c r="C67" s="79"/>
      <c r="D67" s="78"/>
      <c r="E67" s="86"/>
      <c r="F67" s="86"/>
      <c r="G67" s="86"/>
      <c r="H67" s="86"/>
    </row>
    <row r="68" spans="2:8" s="18" customFormat="1" ht="21" customHeight="1">
      <c r="B68" s="11" t="s">
        <v>206</v>
      </c>
      <c r="C68" s="79" t="s">
        <v>219</v>
      </c>
      <c r="D68" s="78"/>
      <c r="E68" s="55">
        <v>14594030</v>
      </c>
      <c r="F68" s="94"/>
      <c r="G68" s="55">
        <v>2337000</v>
      </c>
      <c r="H68" s="94"/>
    </row>
    <row r="69" spans="2:8" s="18" customFormat="1" ht="21" customHeight="1">
      <c r="B69" s="11" t="s">
        <v>207</v>
      </c>
      <c r="C69" s="79" t="s">
        <v>187</v>
      </c>
      <c r="D69" s="78"/>
      <c r="E69" s="55">
        <v>6505000</v>
      </c>
      <c r="F69" s="94"/>
      <c r="G69" s="55">
        <v>6300000</v>
      </c>
      <c r="H69" s="94"/>
    </row>
    <row r="70" spans="2:8" s="18" customFormat="1" ht="21" customHeight="1">
      <c r="B70" s="11" t="s">
        <v>208</v>
      </c>
      <c r="C70" s="79" t="s">
        <v>188</v>
      </c>
      <c r="D70" s="78"/>
      <c r="E70" s="55">
        <v>55000000</v>
      </c>
      <c r="F70" s="94"/>
      <c r="G70" s="55">
        <v>55150000</v>
      </c>
      <c r="H70" s="94"/>
    </row>
    <row r="71" spans="2:8" s="18" customFormat="1" ht="21" customHeight="1">
      <c r="B71" s="11" t="s">
        <v>228</v>
      </c>
      <c r="C71" s="79" t="s">
        <v>189</v>
      </c>
      <c r="D71" s="78"/>
      <c r="E71" s="55">
        <v>0</v>
      </c>
      <c r="F71" s="94"/>
      <c r="G71" s="55">
        <v>6720000</v>
      </c>
      <c r="H71" s="94"/>
    </row>
    <row r="72" spans="2:8" s="18" customFormat="1" ht="21" customHeight="1">
      <c r="B72" s="11" t="s">
        <v>229</v>
      </c>
      <c r="C72" s="79" t="s">
        <v>204</v>
      </c>
      <c r="D72" s="78"/>
      <c r="E72" s="55">
        <v>0</v>
      </c>
      <c r="F72" s="94"/>
      <c r="G72" s="55">
        <v>8126300</v>
      </c>
      <c r="H72" s="94"/>
    </row>
    <row r="73" spans="2:8" s="110" customFormat="1" ht="21" customHeight="1">
      <c r="B73" s="11" t="s">
        <v>230</v>
      </c>
      <c r="C73" s="79" t="s">
        <v>136</v>
      </c>
      <c r="D73" s="78"/>
      <c r="E73" s="55">
        <v>5830000</v>
      </c>
      <c r="F73" s="94"/>
      <c r="G73" s="55">
        <v>8623200</v>
      </c>
      <c r="H73" s="94"/>
    </row>
    <row r="74" spans="2:8" s="18" customFormat="1" ht="21" customHeight="1">
      <c r="B74" s="11" t="s">
        <v>231</v>
      </c>
      <c r="C74" s="79" t="s">
        <v>244</v>
      </c>
      <c r="D74" s="78"/>
      <c r="E74" s="55">
        <v>6950000</v>
      </c>
      <c r="F74" s="94"/>
      <c r="G74" s="55">
        <v>3000000</v>
      </c>
      <c r="H74" s="94"/>
    </row>
    <row r="75" spans="2:8" s="18" customFormat="1" ht="21" customHeight="1">
      <c r="B75" s="11" t="s">
        <v>232</v>
      </c>
      <c r="C75" s="79" t="s">
        <v>215</v>
      </c>
      <c r="D75" s="78"/>
      <c r="E75" s="55">
        <v>40000000</v>
      </c>
      <c r="F75" s="94"/>
      <c r="G75" s="55">
        <v>40000000</v>
      </c>
      <c r="H75" s="94"/>
    </row>
    <row r="76" spans="2:8" s="18" customFormat="1" ht="21" customHeight="1">
      <c r="B76" s="11" t="s">
        <v>233</v>
      </c>
      <c r="C76" s="79" t="s">
        <v>243</v>
      </c>
      <c r="D76" s="78"/>
      <c r="E76" s="55">
        <v>2000000</v>
      </c>
      <c r="F76" s="94"/>
      <c r="G76" s="55">
        <v>7000000</v>
      </c>
      <c r="H76" s="94"/>
    </row>
    <row r="77" spans="2:8" s="18" customFormat="1" ht="21" customHeight="1">
      <c r="B77" s="11" t="s">
        <v>234</v>
      </c>
      <c r="C77" s="79" t="s">
        <v>216</v>
      </c>
      <c r="D77" s="78"/>
      <c r="E77" s="55">
        <v>400000</v>
      </c>
      <c r="F77" s="94"/>
      <c r="G77" s="55">
        <v>300014</v>
      </c>
      <c r="H77" s="94"/>
    </row>
    <row r="78" spans="2:8" s="18" customFormat="1" ht="21" customHeight="1">
      <c r="B78" s="14" t="s">
        <v>45</v>
      </c>
      <c r="C78" s="79" t="s">
        <v>117</v>
      </c>
      <c r="D78" s="90"/>
      <c r="E78" s="55"/>
      <c r="F78" s="96">
        <f>F7-F14</f>
        <v>-491527195</v>
      </c>
      <c r="G78" s="55"/>
      <c r="H78" s="96">
        <f>H7-H14</f>
        <v>-220889590</v>
      </c>
    </row>
    <row r="79" spans="2:8" ht="21" customHeight="1">
      <c r="B79" s="14" t="s">
        <v>40</v>
      </c>
      <c r="C79" s="79" t="s">
        <v>118</v>
      </c>
      <c r="D79" s="95"/>
      <c r="E79" s="55"/>
      <c r="F79" s="55">
        <f>SUM(E80:E82)</f>
        <v>77787567</v>
      </c>
      <c r="G79" s="55"/>
      <c r="H79" s="55">
        <f>SUM(G80:G82)</f>
        <v>86252790</v>
      </c>
    </row>
    <row r="80" spans="2:8" ht="21" customHeight="1">
      <c r="B80" s="11" t="s">
        <v>32</v>
      </c>
      <c r="C80" s="79" t="s">
        <v>49</v>
      </c>
      <c r="D80" s="95"/>
      <c r="E80" s="55">
        <v>46729732</v>
      </c>
      <c r="F80" s="55"/>
      <c r="G80" s="55">
        <v>56415997</v>
      </c>
      <c r="H80" s="55"/>
    </row>
    <row r="81" spans="2:8" ht="21" customHeight="1">
      <c r="B81" s="11" t="s">
        <v>2</v>
      </c>
      <c r="C81" s="79" t="s">
        <v>119</v>
      </c>
      <c r="D81" s="78"/>
      <c r="E81" s="55">
        <v>10959091</v>
      </c>
      <c r="F81" s="55"/>
      <c r="G81" s="55">
        <v>10370265</v>
      </c>
      <c r="H81" s="55"/>
    </row>
    <row r="82" spans="2:8" ht="21" customHeight="1">
      <c r="B82" s="11" t="s">
        <v>3</v>
      </c>
      <c r="C82" s="79" t="s">
        <v>120</v>
      </c>
      <c r="D82" s="78"/>
      <c r="E82" s="55">
        <v>20098744</v>
      </c>
      <c r="F82" s="55"/>
      <c r="G82" s="55">
        <v>19466528</v>
      </c>
      <c r="H82" s="55"/>
    </row>
    <row r="83" spans="2:8" ht="21" customHeight="1">
      <c r="B83" s="14" t="s">
        <v>54</v>
      </c>
      <c r="C83" s="79" t="s">
        <v>121</v>
      </c>
      <c r="D83" s="78"/>
      <c r="E83" s="55"/>
      <c r="F83" s="55">
        <f>SUM(E84:E85)</f>
        <v>3340763</v>
      </c>
      <c r="G83" s="55"/>
      <c r="H83" s="55">
        <f>SUM(G84:G85)</f>
        <v>3622013</v>
      </c>
    </row>
    <row r="84" spans="1:8" ht="21" customHeight="1">
      <c r="A84" s="18"/>
      <c r="B84" s="11" t="s">
        <v>32</v>
      </c>
      <c r="C84" s="79" t="s">
        <v>151</v>
      </c>
      <c r="D84" s="78" t="s">
        <v>159</v>
      </c>
      <c r="E84" s="55">
        <v>3326252</v>
      </c>
      <c r="F84" s="55"/>
      <c r="G84" s="55">
        <v>3576851</v>
      </c>
      <c r="H84" s="55"/>
    </row>
    <row r="85" spans="1:8" ht="21" customHeight="1">
      <c r="A85" s="18"/>
      <c r="B85" s="11" t="s">
        <v>33</v>
      </c>
      <c r="C85" s="79" t="s">
        <v>152</v>
      </c>
      <c r="D85" s="78"/>
      <c r="E85" s="55">
        <v>14511</v>
      </c>
      <c r="F85" s="55"/>
      <c r="G85" s="55">
        <v>45162</v>
      </c>
      <c r="H85" s="55"/>
    </row>
    <row r="86" spans="2:8" ht="21" customHeight="1" thickBot="1">
      <c r="B86" s="14" t="s">
        <v>55</v>
      </c>
      <c r="C86" s="79" t="s">
        <v>122</v>
      </c>
      <c r="D86" s="95"/>
      <c r="E86" s="55"/>
      <c r="F86" s="97">
        <f>SUM(F78,F79,-F83)</f>
        <v>-417080391</v>
      </c>
      <c r="G86" s="55"/>
      <c r="H86" s="97">
        <f>SUM(H78,H79,-H83)</f>
        <v>-138258813</v>
      </c>
    </row>
    <row r="87" spans="2:8" ht="9.75" customHeight="1" thickTop="1">
      <c r="B87" s="23"/>
      <c r="C87" s="83"/>
      <c r="D87" s="84"/>
      <c r="E87" s="85"/>
      <c r="F87" s="85"/>
      <c r="G87" s="27"/>
      <c r="H87" s="27"/>
    </row>
    <row r="88" spans="2:8" ht="21.75" customHeight="1">
      <c r="B88" s="113" t="s">
        <v>10</v>
      </c>
      <c r="C88" s="113"/>
      <c r="D88" s="113"/>
      <c r="E88" s="113"/>
      <c r="F88" s="113"/>
      <c r="G88" s="113"/>
      <c r="H88" s="113"/>
    </row>
    <row r="90" spans="6:8" ht="14.25">
      <c r="F90" s="98">
        <f>F86-재무!E51</f>
        <v>-2617434036</v>
      </c>
      <c r="H90" s="25">
        <f>H86-재무!G51</f>
        <v>-2755692849</v>
      </c>
    </row>
    <row r="91" spans="5:8" ht="14.25">
      <c r="E91" s="87"/>
      <c r="F91" s="99">
        <v>473763104</v>
      </c>
      <c r="G91" s="24"/>
      <c r="H91" s="69"/>
    </row>
    <row r="92" spans="5:8" ht="14.25">
      <c r="E92" s="87"/>
      <c r="F92" s="100"/>
      <c r="G92" s="24"/>
      <c r="H92" s="46"/>
    </row>
    <row r="93" spans="5:8" ht="14.25">
      <c r="E93" s="87"/>
      <c r="F93" s="99">
        <f>재무!G51+운영!F86</f>
        <v>2200353645</v>
      </c>
      <c r="G93" s="24"/>
      <c r="H93" s="46"/>
    </row>
    <row r="97" spans="5:8" ht="14.25">
      <c r="E97" s="101"/>
      <c r="F97" s="102"/>
      <c r="G97" s="45"/>
      <c r="H97" s="44"/>
    </row>
    <row r="98" spans="6:8" ht="14.25">
      <c r="F98" s="102"/>
      <c r="H98" s="44"/>
    </row>
  </sheetData>
  <sheetProtection/>
  <mergeCells count="10">
    <mergeCell ref="B1:H1"/>
    <mergeCell ref="B88:H88"/>
    <mergeCell ref="B2:H2"/>
    <mergeCell ref="B3:H3"/>
    <mergeCell ref="B6:D6"/>
    <mergeCell ref="E6:F6"/>
    <mergeCell ref="G6:H6"/>
    <mergeCell ref="B37:D37"/>
    <mergeCell ref="E37:F37"/>
    <mergeCell ref="G37:H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9"/>
  <sheetViews>
    <sheetView workbookViewId="0" topLeftCell="A1">
      <selection activeCell="L11" sqref="L11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5" width="12.3359375" style="98" customWidth="1"/>
    <col min="6" max="8" width="12.3359375" style="25" customWidth="1"/>
    <col min="9" max="16384" width="8.88671875" style="1" customWidth="1"/>
  </cols>
  <sheetData>
    <row r="1" spans="2:8" ht="34.5" customHeight="1">
      <c r="B1" s="127" t="s">
        <v>56</v>
      </c>
      <c r="C1" s="127"/>
      <c r="D1" s="127"/>
      <c r="E1" s="127"/>
      <c r="F1" s="127"/>
      <c r="G1" s="127"/>
      <c r="H1" s="127"/>
    </row>
    <row r="2" spans="2:8" ht="15" customHeight="1">
      <c r="B2" s="128" t="s">
        <v>242</v>
      </c>
      <c r="C2" s="128"/>
      <c r="D2" s="128"/>
      <c r="E2" s="128"/>
      <c r="F2" s="128"/>
      <c r="G2" s="128"/>
      <c r="H2" s="128"/>
    </row>
    <row r="3" spans="2:8" ht="15" customHeight="1">
      <c r="B3" s="128" t="s">
        <v>249</v>
      </c>
      <c r="C3" s="128"/>
      <c r="D3" s="128"/>
      <c r="E3" s="128"/>
      <c r="F3" s="128"/>
      <c r="G3" s="128"/>
      <c r="H3" s="128"/>
    </row>
    <row r="4" spans="2:8" ht="7.5" customHeight="1">
      <c r="B4" s="7"/>
      <c r="C4" s="7"/>
      <c r="D4" s="7"/>
      <c r="E4" s="72"/>
      <c r="F4" s="7"/>
      <c r="G4" s="7"/>
      <c r="H4" s="7"/>
    </row>
    <row r="5" spans="2:8" ht="21.75" customHeight="1">
      <c r="B5" s="2" t="s">
        <v>132</v>
      </c>
      <c r="C5" s="3"/>
      <c r="E5" s="75"/>
      <c r="F5" s="49"/>
      <c r="G5" s="48"/>
      <c r="H5" s="49" t="s">
        <v>31</v>
      </c>
    </row>
    <row r="6" spans="2:8" ht="39.75" customHeight="1">
      <c r="B6" s="120" t="s">
        <v>20</v>
      </c>
      <c r="C6" s="121"/>
      <c r="D6" s="122"/>
      <c r="E6" s="123" t="s">
        <v>241</v>
      </c>
      <c r="F6" s="124"/>
      <c r="G6" s="123" t="s">
        <v>240</v>
      </c>
      <c r="H6" s="124"/>
    </row>
    <row r="7" spans="2:8" ht="21" customHeight="1">
      <c r="B7" s="28" t="s">
        <v>0</v>
      </c>
      <c r="C7" s="29" t="s">
        <v>123</v>
      </c>
      <c r="E7" s="103"/>
      <c r="F7" s="68">
        <f>+E8+E9+E13+E14</f>
        <v>364806359</v>
      </c>
      <c r="G7" s="103"/>
      <c r="H7" s="68">
        <f>+G8+G9+G13+G14</f>
        <v>974525655</v>
      </c>
    </row>
    <row r="8" spans="2:8" ht="21" customHeight="1">
      <c r="B8" s="30" t="s">
        <v>1</v>
      </c>
      <c r="C8" s="31" t="s">
        <v>256</v>
      </c>
      <c r="E8" s="34">
        <f>운영!F86</f>
        <v>-417080391</v>
      </c>
      <c r="F8" s="42"/>
      <c r="G8" s="34">
        <f>운영!H86</f>
        <v>-138258813</v>
      </c>
      <c r="H8" s="42"/>
    </row>
    <row r="9" spans="2:8" ht="21" customHeight="1">
      <c r="B9" s="30" t="s">
        <v>2</v>
      </c>
      <c r="C9" s="63" t="s">
        <v>237</v>
      </c>
      <c r="D9" s="5"/>
      <c r="E9" s="54">
        <f>SUM(E10:E12)</f>
        <v>1292626943</v>
      </c>
      <c r="F9" s="42"/>
      <c r="G9" s="54">
        <f>SUM(G10:G12)</f>
        <v>1265514523</v>
      </c>
      <c r="H9" s="42"/>
    </row>
    <row r="10" spans="2:8" ht="21" customHeight="1">
      <c r="B10" s="35" t="s">
        <v>35</v>
      </c>
      <c r="C10" s="31" t="s">
        <v>17</v>
      </c>
      <c r="E10" s="42">
        <v>873513265</v>
      </c>
      <c r="F10" s="42"/>
      <c r="G10" s="42">
        <v>947941754</v>
      </c>
      <c r="H10" s="42"/>
    </row>
    <row r="11" spans="2:8" ht="21" customHeight="1">
      <c r="B11" s="35" t="s">
        <v>36</v>
      </c>
      <c r="C11" s="31" t="s">
        <v>29</v>
      </c>
      <c r="E11" s="55">
        <v>415787426</v>
      </c>
      <c r="F11" s="42"/>
      <c r="G11" s="55">
        <v>313995918</v>
      </c>
      <c r="H11" s="42"/>
    </row>
    <row r="12" spans="2:8" ht="21" customHeight="1">
      <c r="B12" s="35" t="s">
        <v>37</v>
      </c>
      <c r="C12" s="31" t="s">
        <v>224</v>
      </c>
      <c r="D12" s="10"/>
      <c r="E12" s="55">
        <v>3326252</v>
      </c>
      <c r="F12" s="42"/>
      <c r="G12" s="55">
        <v>3576851</v>
      </c>
      <c r="H12" s="42"/>
    </row>
    <row r="13" spans="2:8" ht="21" customHeight="1">
      <c r="B13" s="30" t="s">
        <v>3</v>
      </c>
      <c r="C13" s="63" t="s">
        <v>238</v>
      </c>
      <c r="D13" s="10"/>
      <c r="E13" s="53">
        <v>0</v>
      </c>
      <c r="F13" s="42"/>
      <c r="G13" s="53">
        <v>0</v>
      </c>
      <c r="H13" s="42"/>
    </row>
    <row r="14" spans="2:8" ht="21" customHeight="1">
      <c r="B14" s="30" t="s">
        <v>4</v>
      </c>
      <c r="C14" s="63" t="s">
        <v>225</v>
      </c>
      <c r="D14" s="10"/>
      <c r="E14" s="34">
        <f>SUM(E15:E28)</f>
        <v>-510740193</v>
      </c>
      <c r="F14" s="42"/>
      <c r="G14" s="34">
        <f>SUM(G15:G28)</f>
        <v>-152730055</v>
      </c>
      <c r="H14" s="42"/>
    </row>
    <row r="15" spans="2:8" ht="21" customHeight="1">
      <c r="B15" s="35" t="s">
        <v>35</v>
      </c>
      <c r="C15" s="41" t="s">
        <v>257</v>
      </c>
      <c r="D15" s="10"/>
      <c r="E15" s="36">
        <v>7581209</v>
      </c>
      <c r="F15" s="42"/>
      <c r="G15" s="36">
        <v>-7469875</v>
      </c>
      <c r="H15" s="42"/>
    </row>
    <row r="16" spans="2:8" ht="21" customHeight="1">
      <c r="B16" s="35" t="s">
        <v>190</v>
      </c>
      <c r="C16" s="31" t="s">
        <v>258</v>
      </c>
      <c r="D16" s="10"/>
      <c r="E16" s="36">
        <v>2055797</v>
      </c>
      <c r="F16" s="42"/>
      <c r="G16" s="36">
        <v>-1616866</v>
      </c>
      <c r="H16" s="42"/>
    </row>
    <row r="17" spans="2:8" ht="21" customHeight="1">
      <c r="B17" s="35" t="s">
        <v>37</v>
      </c>
      <c r="C17" s="31" t="s">
        <v>259</v>
      </c>
      <c r="D17" s="10"/>
      <c r="E17" s="82">
        <v>30182100</v>
      </c>
      <c r="F17" s="42"/>
      <c r="G17" s="82">
        <v>-13577360</v>
      </c>
      <c r="H17" s="42"/>
    </row>
    <row r="18" spans="2:8" ht="21" customHeight="1">
      <c r="B18" s="35" t="s">
        <v>38</v>
      </c>
      <c r="C18" s="31" t="s">
        <v>235</v>
      </c>
      <c r="D18" s="10"/>
      <c r="E18" s="36">
        <v>5879335</v>
      </c>
      <c r="F18" s="42"/>
      <c r="G18" s="36">
        <v>1476850</v>
      </c>
      <c r="H18" s="42"/>
    </row>
    <row r="19" spans="2:8" ht="21" customHeight="1">
      <c r="B19" s="35" t="s">
        <v>47</v>
      </c>
      <c r="C19" s="31" t="s">
        <v>260</v>
      </c>
      <c r="D19" s="10"/>
      <c r="E19" s="36">
        <v>-60450</v>
      </c>
      <c r="F19" s="42"/>
      <c r="G19" s="36">
        <v>334180</v>
      </c>
      <c r="H19" s="42"/>
    </row>
    <row r="20" spans="2:8" ht="21" customHeight="1">
      <c r="B20" s="35" t="s">
        <v>193</v>
      </c>
      <c r="C20" s="31" t="s">
        <v>261</v>
      </c>
      <c r="D20" s="10"/>
      <c r="E20" s="36">
        <v>-118754092</v>
      </c>
      <c r="F20" s="42"/>
      <c r="G20" s="36">
        <v>72904671</v>
      </c>
      <c r="H20" s="42"/>
    </row>
    <row r="21" spans="2:8" ht="21" customHeight="1">
      <c r="B21" s="35" t="s">
        <v>192</v>
      </c>
      <c r="C21" s="31" t="s">
        <v>236</v>
      </c>
      <c r="D21" s="10"/>
      <c r="E21" s="36">
        <v>-10117220</v>
      </c>
      <c r="F21" s="42"/>
      <c r="G21" s="36">
        <v>-2321098</v>
      </c>
      <c r="H21" s="42"/>
    </row>
    <row r="22" spans="2:8" ht="21" customHeight="1">
      <c r="B22" s="35" t="s">
        <v>39</v>
      </c>
      <c r="C22" s="31" t="s">
        <v>262</v>
      </c>
      <c r="D22" s="10"/>
      <c r="E22" s="36">
        <v>-1332546</v>
      </c>
      <c r="F22" s="42"/>
      <c r="G22" s="36">
        <v>-2424031</v>
      </c>
      <c r="H22" s="42"/>
    </row>
    <row r="23" spans="2:8" ht="21" customHeight="1">
      <c r="B23" s="35" t="s">
        <v>154</v>
      </c>
      <c r="C23" s="31" t="s">
        <v>263</v>
      </c>
      <c r="D23" s="10"/>
      <c r="E23" s="36">
        <v>-3630000</v>
      </c>
      <c r="F23" s="42"/>
      <c r="G23" s="36">
        <v>3500930</v>
      </c>
      <c r="H23" s="42"/>
    </row>
    <row r="24" spans="2:8" ht="21" customHeight="1">
      <c r="B24" s="35" t="s">
        <v>50</v>
      </c>
      <c r="C24" s="31" t="s">
        <v>264</v>
      </c>
      <c r="D24" s="10"/>
      <c r="E24" s="36">
        <v>-8134279</v>
      </c>
      <c r="F24" s="42"/>
      <c r="G24" s="36">
        <v>-14164841</v>
      </c>
      <c r="H24" s="42"/>
    </row>
    <row r="25" spans="2:8" ht="21" customHeight="1">
      <c r="B25" s="35" t="s">
        <v>51</v>
      </c>
      <c r="C25" s="31" t="s">
        <v>209</v>
      </c>
      <c r="D25" s="10"/>
      <c r="E25" s="36">
        <v>-65622050</v>
      </c>
      <c r="F25" s="42"/>
      <c r="G25" s="36">
        <v>52453590</v>
      </c>
      <c r="H25" s="42"/>
    </row>
    <row r="26" spans="2:8" ht="21" customHeight="1">
      <c r="B26" s="33" t="s">
        <v>52</v>
      </c>
      <c r="C26" s="31" t="s">
        <v>191</v>
      </c>
      <c r="D26" s="10"/>
      <c r="E26" s="36">
        <v>-10959091</v>
      </c>
      <c r="F26" s="42"/>
      <c r="G26" s="36">
        <v>11547917</v>
      </c>
      <c r="H26" s="42"/>
    </row>
    <row r="27" spans="2:8" ht="21" customHeight="1">
      <c r="B27" s="35" t="s">
        <v>210</v>
      </c>
      <c r="C27" s="31" t="s">
        <v>124</v>
      </c>
      <c r="D27" s="10"/>
      <c r="E27" s="36">
        <v>-70426989</v>
      </c>
      <c r="F27" s="64"/>
      <c r="G27" s="36">
        <v>-80227713</v>
      </c>
      <c r="H27" s="64"/>
    </row>
    <row r="28" spans="2:8" ht="21" customHeight="1">
      <c r="B28" s="33" t="s">
        <v>211</v>
      </c>
      <c r="C28" s="31" t="s">
        <v>221</v>
      </c>
      <c r="D28" s="10"/>
      <c r="E28" s="36">
        <v>-267401917</v>
      </c>
      <c r="F28" s="42"/>
      <c r="G28" s="36">
        <v>-173146409</v>
      </c>
      <c r="H28" s="42"/>
    </row>
    <row r="29" spans="2:8" ht="21" customHeight="1">
      <c r="B29" s="39" t="s">
        <v>18</v>
      </c>
      <c r="C29" s="31" t="s">
        <v>19</v>
      </c>
      <c r="D29" s="10"/>
      <c r="E29" s="42"/>
      <c r="F29" s="36">
        <f>+E30+E32</f>
        <v>-501227405</v>
      </c>
      <c r="G29" s="42"/>
      <c r="H29" s="36">
        <f>+G30+G32</f>
        <v>-870908322</v>
      </c>
    </row>
    <row r="30" spans="2:8" ht="21" customHeight="1">
      <c r="B30" s="30" t="s">
        <v>1</v>
      </c>
      <c r="C30" s="63" t="s">
        <v>250</v>
      </c>
      <c r="D30" s="10"/>
      <c r="E30" s="53">
        <f>SUM(E31:E31)</f>
        <v>153617575</v>
      </c>
      <c r="F30" s="42"/>
      <c r="G30" s="53">
        <f>SUM(G31:G31)</f>
        <v>0</v>
      </c>
      <c r="H30" s="42"/>
    </row>
    <row r="31" spans="2:8" ht="21" customHeight="1">
      <c r="B31" s="33" t="s">
        <v>35</v>
      </c>
      <c r="C31" s="31" t="s">
        <v>125</v>
      </c>
      <c r="D31" s="10"/>
      <c r="E31" s="55">
        <v>153617575</v>
      </c>
      <c r="F31" s="42"/>
      <c r="G31" s="55">
        <v>0</v>
      </c>
      <c r="H31" s="42"/>
    </row>
    <row r="32" spans="2:8" ht="21" customHeight="1">
      <c r="B32" s="30" t="s">
        <v>2</v>
      </c>
      <c r="C32" s="63" t="s">
        <v>251</v>
      </c>
      <c r="D32" s="1"/>
      <c r="E32" s="34">
        <f>-SUM(E38:E41)</f>
        <v>-654844980</v>
      </c>
      <c r="F32" s="65"/>
      <c r="G32" s="34">
        <f>-SUM(G38:G41)</f>
        <v>-870908322</v>
      </c>
      <c r="H32" s="65"/>
    </row>
    <row r="33" spans="2:8" ht="9.75" customHeight="1">
      <c r="B33" s="37"/>
      <c r="C33" s="38"/>
      <c r="D33" s="17"/>
      <c r="E33" s="34"/>
      <c r="F33" s="54"/>
      <c r="G33" s="34"/>
      <c r="H33" s="54"/>
    </row>
    <row r="34" spans="2:8" ht="21.75" customHeight="1">
      <c r="B34" s="19" t="s">
        <v>160</v>
      </c>
      <c r="C34" s="104"/>
      <c r="D34" s="20"/>
      <c r="E34" s="105"/>
      <c r="F34" s="105"/>
      <c r="G34" s="105"/>
      <c r="H34" s="105"/>
    </row>
    <row r="35" spans="2:8" ht="21.75" customHeight="1">
      <c r="B35" s="19" t="s">
        <v>195</v>
      </c>
      <c r="C35" s="104"/>
      <c r="D35" s="20"/>
      <c r="E35" s="105"/>
      <c r="F35" s="105"/>
      <c r="G35" s="105"/>
      <c r="H35" s="105"/>
    </row>
    <row r="36" spans="2:8" ht="21.75" customHeight="1">
      <c r="B36" s="2" t="s">
        <v>62</v>
      </c>
      <c r="C36" s="3"/>
      <c r="E36" s="48"/>
      <c r="F36" s="49"/>
      <c r="G36" s="48"/>
      <c r="H36" s="49"/>
    </row>
    <row r="37" spans="2:8" ht="39.75" customHeight="1">
      <c r="B37" s="120" t="s">
        <v>20</v>
      </c>
      <c r="C37" s="121"/>
      <c r="D37" s="122"/>
      <c r="E37" s="123" t="s">
        <v>241</v>
      </c>
      <c r="F37" s="124"/>
      <c r="G37" s="123" t="s">
        <v>240</v>
      </c>
      <c r="H37" s="124"/>
    </row>
    <row r="38" spans="2:8" ht="21" customHeight="1">
      <c r="B38" s="33" t="s">
        <v>35</v>
      </c>
      <c r="C38" s="31" t="s">
        <v>126</v>
      </c>
      <c r="D38" s="20"/>
      <c r="E38" s="55">
        <v>0</v>
      </c>
      <c r="F38" s="65"/>
      <c r="G38" s="55">
        <v>162155182</v>
      </c>
      <c r="H38" s="65"/>
    </row>
    <row r="39" spans="2:8" ht="21" customHeight="1">
      <c r="B39" s="33" t="s">
        <v>36</v>
      </c>
      <c r="C39" s="31" t="s">
        <v>127</v>
      </c>
      <c r="D39" s="10"/>
      <c r="E39" s="55">
        <v>580252600</v>
      </c>
      <c r="F39" s="42"/>
      <c r="G39" s="55">
        <v>495830000</v>
      </c>
      <c r="H39" s="42"/>
    </row>
    <row r="40" spans="2:8" ht="21" customHeight="1">
      <c r="B40" s="33" t="s">
        <v>37</v>
      </c>
      <c r="C40" s="31" t="s">
        <v>128</v>
      </c>
      <c r="D40" s="10"/>
      <c r="E40" s="55">
        <v>74592380</v>
      </c>
      <c r="F40" s="42"/>
      <c r="G40" s="55">
        <v>205447140</v>
      </c>
      <c r="H40" s="42"/>
    </row>
    <row r="41" spans="2:8" ht="21" customHeight="1">
      <c r="B41" s="33" t="s">
        <v>38</v>
      </c>
      <c r="C41" s="31" t="s">
        <v>220</v>
      </c>
      <c r="D41" s="10"/>
      <c r="E41" s="55">
        <v>0</v>
      </c>
      <c r="F41" s="42"/>
      <c r="G41" s="55">
        <v>7476000</v>
      </c>
      <c r="H41" s="42"/>
    </row>
    <row r="42" spans="2:8" ht="21" customHeight="1">
      <c r="B42" s="40" t="s">
        <v>11</v>
      </c>
      <c r="C42" s="31" t="s">
        <v>222</v>
      </c>
      <c r="D42" s="10"/>
      <c r="E42" s="55"/>
      <c r="F42" s="55">
        <f>E43+E44</f>
        <v>0</v>
      </c>
      <c r="G42" s="55"/>
      <c r="H42" s="55">
        <f>G43+G44</f>
        <v>0</v>
      </c>
    </row>
    <row r="43" spans="2:8" ht="21" customHeight="1">
      <c r="B43" s="30" t="s">
        <v>1</v>
      </c>
      <c r="C43" s="63" t="s">
        <v>252</v>
      </c>
      <c r="D43" s="10"/>
      <c r="E43" s="53">
        <v>0</v>
      </c>
      <c r="F43" s="42"/>
      <c r="G43" s="53">
        <v>0</v>
      </c>
      <c r="H43" s="42"/>
    </row>
    <row r="44" spans="2:8" ht="21" customHeight="1">
      <c r="B44" s="30" t="s">
        <v>2</v>
      </c>
      <c r="C44" s="63" t="s">
        <v>253</v>
      </c>
      <c r="D44" s="10"/>
      <c r="E44" s="53">
        <v>0</v>
      </c>
      <c r="F44" s="32"/>
      <c r="G44" s="53">
        <v>0</v>
      </c>
      <c r="H44" s="32"/>
    </row>
    <row r="45" spans="2:8" ht="21" customHeight="1">
      <c r="B45" s="40" t="s">
        <v>12</v>
      </c>
      <c r="C45" s="31" t="s">
        <v>223</v>
      </c>
      <c r="D45" s="57"/>
      <c r="E45" s="42"/>
      <c r="F45" s="66">
        <f>F7+F29+F42</f>
        <v>-136421046</v>
      </c>
      <c r="G45" s="42"/>
      <c r="H45" s="66">
        <f>H7+H29+H42</f>
        <v>103617333</v>
      </c>
    </row>
    <row r="46" spans="2:8" ht="21" customHeight="1">
      <c r="B46" s="40" t="s">
        <v>15</v>
      </c>
      <c r="C46" s="31" t="s">
        <v>129</v>
      </c>
      <c r="D46" s="10"/>
      <c r="E46" s="42"/>
      <c r="F46" s="43">
        <f>H47</f>
        <v>608181644</v>
      </c>
      <c r="G46" s="42"/>
      <c r="H46" s="43">
        <v>504564311</v>
      </c>
    </row>
    <row r="47" spans="2:8" ht="21" customHeight="1" thickBot="1">
      <c r="B47" s="40" t="s">
        <v>16</v>
      </c>
      <c r="C47" s="31" t="s">
        <v>130</v>
      </c>
      <c r="D47" s="10"/>
      <c r="E47" s="42"/>
      <c r="F47" s="67">
        <f>+F45+F46</f>
        <v>471760598</v>
      </c>
      <c r="G47" s="42"/>
      <c r="H47" s="67">
        <f>+H45+H46</f>
        <v>608181644</v>
      </c>
    </row>
    <row r="48" spans="2:8" ht="9.75" customHeight="1" thickTop="1">
      <c r="B48" s="15"/>
      <c r="C48" s="16"/>
      <c r="D48" s="17"/>
      <c r="E48" s="85"/>
      <c r="F48" s="27"/>
      <c r="G48" s="27"/>
      <c r="H48" s="27"/>
    </row>
    <row r="49" spans="2:8" ht="21.75" customHeight="1">
      <c r="B49" s="113" t="s">
        <v>10</v>
      </c>
      <c r="C49" s="113"/>
      <c r="D49" s="113"/>
      <c r="E49" s="113"/>
      <c r="F49" s="113"/>
      <c r="G49" s="113"/>
      <c r="H49" s="113"/>
    </row>
    <row r="51" spans="6:8" ht="14.25">
      <c r="F51" s="25">
        <f>F47-재무!E9</f>
        <v>0</v>
      </c>
      <c r="H51" s="25">
        <f>H47-재무!G9</f>
        <v>0</v>
      </c>
    </row>
    <row r="52" spans="5:8" ht="14.25">
      <c r="E52" s="87"/>
      <c r="F52" s="46"/>
      <c r="G52" s="24"/>
      <c r="H52" s="46"/>
    </row>
    <row r="53" spans="5:8" ht="14.25">
      <c r="E53" s="87"/>
      <c r="F53" s="46"/>
      <c r="G53" s="24"/>
      <c r="H53" s="46"/>
    </row>
    <row r="54" spans="5:8" ht="14.25">
      <c r="E54" s="87"/>
      <c r="F54" s="46"/>
      <c r="G54" s="24"/>
      <c r="H54" s="46"/>
    </row>
    <row r="58" spans="5:8" ht="14.25">
      <c r="E58" s="101"/>
      <c r="F58" s="44"/>
      <c r="G58" s="45"/>
      <c r="H58" s="44"/>
    </row>
    <row r="59" spans="6:8" ht="14.25">
      <c r="F59" s="44"/>
      <c r="H59" s="44"/>
    </row>
  </sheetData>
  <sheetProtection/>
  <mergeCells count="10">
    <mergeCell ref="B49:H49"/>
    <mergeCell ref="G6:H6"/>
    <mergeCell ref="B2:H2"/>
    <mergeCell ref="B3:H3"/>
    <mergeCell ref="B1:H1"/>
    <mergeCell ref="B6:D6"/>
    <mergeCell ref="E6:F6"/>
    <mergeCell ref="B37:D37"/>
    <mergeCell ref="E37:F37"/>
    <mergeCell ref="G37:H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2016-02-15T08:33:17Z</cp:lastPrinted>
  <dcterms:created xsi:type="dcterms:W3CDTF">2000-10-24T02:05:43Z</dcterms:created>
  <dcterms:modified xsi:type="dcterms:W3CDTF">2016-02-16T04:34:59Z</dcterms:modified>
  <cp:category/>
  <cp:version/>
  <cp:contentType/>
  <cp:contentStatus/>
</cp:coreProperties>
</file>