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5550" windowWidth="11970" windowHeight="3765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'운영'!$A$1:$H$44</definedName>
    <definedName name="_xlnm.Print_Area" localSheetId="0">'재무'!$A$1:$H$41</definedName>
    <definedName name="_xlnm.Print_Area" localSheetId="2">'현금'!$A$1:$H$31</definedName>
    <definedName name="PRINT_AREA_MI">#REF!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<sst xmlns="http://schemas.openxmlformats.org/spreadsheetml/2006/main" count="186" uniqueCount="134">
  <si>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</si>
  <si>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</si>
  <si>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</si>
  <si>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</si>
  <si>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</si>
  <si>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</si>
  <si>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</si>
  <si>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</si>
  <si>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</si>
  <si>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</si>
  <si>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</si>
  <si>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</si>
  <si>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</si>
  <si>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</si>
  <si>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</si>
  <si>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</si>
  <si>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</si>
  <si>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</si>
  <si>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</si>
  <si>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</si>
  <si>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</si>
  <si>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</si>
  <si>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</si>
  <si>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</si>
  <si>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</si>
  <si>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</si>
  <si>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</si>
  <si>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</si>
  <si>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</si>
  <si>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(단위 : 원)</t>
  </si>
  <si>
    <t>1.</t>
  </si>
  <si>
    <t>10.</t>
  </si>
  <si>
    <t>가.</t>
  </si>
  <si>
    <t>나.</t>
  </si>
  <si>
    <t>다.</t>
  </si>
  <si>
    <t>라.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</si>
  <si>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</si>
  <si>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</si>
  <si>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</si>
  <si>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</si>
  <si>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</si>
  <si>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</si>
  <si>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</si>
  <si>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</si>
  <si>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</si>
  <si>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</si>
  <si>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지급수수료</t>
  </si>
  <si>
    <t xml:space="preserve">감가상각비                    </t>
  </si>
  <si>
    <t>V.</t>
  </si>
  <si>
    <t>VI.</t>
  </si>
  <si>
    <t>미지급금의증가(감소)</t>
  </si>
  <si>
    <t>퇴직급여충당부채</t>
  </si>
  <si>
    <t>현금및현금성자산</t>
  </si>
  <si>
    <t>유동자산</t>
  </si>
  <si>
    <t>비유동자산</t>
  </si>
  <si>
    <t>기타비유동자산</t>
  </si>
  <si>
    <t>선급비용</t>
  </si>
  <si>
    <t>선급법인세</t>
  </si>
  <si>
    <t>1.</t>
  </si>
  <si>
    <t>유동부채</t>
  </si>
  <si>
    <t>미지급금</t>
  </si>
  <si>
    <t>비유동부채</t>
  </si>
  <si>
    <t>퇴직연금운용자산</t>
  </si>
  <si>
    <t>출연금</t>
  </si>
  <si>
    <t>기타순자산</t>
  </si>
  <si>
    <t>사업수익</t>
  </si>
  <si>
    <t>사업비용</t>
  </si>
  <si>
    <t>직원급여및상여금</t>
  </si>
  <si>
    <t>복리후생비</t>
  </si>
  <si>
    <t>여비교통비</t>
  </si>
  <si>
    <t>통신비</t>
  </si>
  <si>
    <t>전력비</t>
  </si>
  <si>
    <t>세금과공과</t>
  </si>
  <si>
    <t>수선비</t>
  </si>
  <si>
    <t>보험료</t>
  </si>
  <si>
    <t>차량유지비</t>
  </si>
  <si>
    <t>소모품비</t>
  </si>
  <si>
    <t>교육훈련비</t>
  </si>
  <si>
    <t>14.</t>
  </si>
  <si>
    <t>15.</t>
  </si>
  <si>
    <t>17.</t>
  </si>
  <si>
    <t>18.</t>
  </si>
  <si>
    <t>사업외수익</t>
  </si>
  <si>
    <t>잡이익</t>
  </si>
  <si>
    <t>사업외비용</t>
  </si>
  <si>
    <t>사업활동현금흐름</t>
  </si>
  <si>
    <t>선급비용의 감소(증가)</t>
  </si>
  <si>
    <t>선급법인세의 감소(증가)</t>
  </si>
  <si>
    <t>현금의증가(감소)(Ⅰ+Ⅱ+Ⅲ)</t>
  </si>
  <si>
    <t>기초의현금</t>
  </si>
  <si>
    <t>기말의현금</t>
  </si>
  <si>
    <t>기타순자산</t>
  </si>
  <si>
    <t>경상북도청소년성문화센터</t>
  </si>
  <si>
    <t>순자산의 증(감)</t>
  </si>
  <si>
    <t>사업이익(손실)</t>
  </si>
  <si>
    <t>당기순자산의증(감)</t>
  </si>
  <si>
    <t>재   무   상   태   표</t>
  </si>
  <si>
    <t>(계속)</t>
  </si>
  <si>
    <t>재무상태표-계속</t>
  </si>
  <si>
    <t>운   영   성   과   표</t>
  </si>
  <si>
    <t>운영성과표-계속</t>
  </si>
  <si>
    <t>현   금   흐   름   표</t>
  </si>
  <si>
    <t>국비보조금</t>
  </si>
  <si>
    <t>도비보조금</t>
  </si>
  <si>
    <t>기타부담금</t>
  </si>
  <si>
    <t>사업활동으로인한자산·부채의변동</t>
  </si>
  <si>
    <t>비품의 구입</t>
  </si>
  <si>
    <t>재무활동으로인한현금흐름</t>
  </si>
  <si>
    <t>회의비</t>
  </si>
  <si>
    <t>용역비</t>
  </si>
  <si>
    <t>16.</t>
  </si>
  <si>
    <t>현금의유출이없는비용등의가산</t>
  </si>
  <si>
    <t>현금의유입이없는수익등의차감</t>
  </si>
  <si>
    <t>퇴직연금운용자산의 감소(증가)</t>
  </si>
  <si>
    <t>투자활동으로인한현금유입액</t>
  </si>
  <si>
    <t>투자활동으로인한현금유출액</t>
  </si>
  <si>
    <t>재무활동으로인한현금유출액</t>
  </si>
  <si>
    <t>재무활동으로인한현금유입액</t>
  </si>
  <si>
    <t>업무추진비</t>
  </si>
  <si>
    <t>퇴직금의지급</t>
  </si>
  <si>
    <t>시설장치</t>
  </si>
  <si>
    <t>지급임차료</t>
  </si>
  <si>
    <t>제 8 기 2017년 12월 31일 현재</t>
  </si>
  <si>
    <t>제 8 기 2017년 1월 1일부터 2017년 12월 31일까지</t>
  </si>
  <si>
    <t>보조사업운영비</t>
  </si>
  <si>
    <t>제 9 기 2018년 12월 31일 현재</t>
  </si>
  <si>
    <t>제          9 (당)        기</t>
  </si>
  <si>
    <t>제          8 (전)        기</t>
  </si>
  <si>
    <t>제 9 기 2018년 1월 1일부터 2018년 12월 31일까지</t>
  </si>
  <si>
    <t>제         9 (당)        기</t>
  </si>
  <si>
    <t>제         8 (전)        기</t>
  </si>
  <si>
    <t>유형자산폐기손실</t>
  </si>
  <si>
    <t>(당기순자산의 감소:  16,710,590원,
 전기순자산의 감소:   9,221,750원)</t>
  </si>
  <si>
    <t>19.</t>
  </si>
</sst>
</file>

<file path=xl/styles.xml><?xml version="1.0" encoding="utf-8"?>
<styleSheet xmlns="http://schemas.openxmlformats.org/spreadsheetml/2006/main">
  <numFmts count="4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#,###;\-#,###"/>
    <numFmt numFmtId="206" formatCode="###,##0"/>
    <numFmt numFmtId="207" formatCode="#,##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3" fontId="2" fillId="0" borderId="0" xfId="0" applyNumberFormat="1" applyFont="1" applyAlignment="1">
      <alignment horizontal="distributed" vertical="center"/>
    </xf>
    <xf numFmtId="186" fontId="2" fillId="0" borderId="13" xfId="88" applyNumberFormat="1" applyFont="1" applyBorder="1" applyAlignment="1" quotePrefix="1">
      <alignment horizontal="center" vertical="center"/>
      <protection/>
    </xf>
    <xf numFmtId="186" fontId="2" fillId="0" borderId="0" xfId="88" applyNumberFormat="1" applyFont="1" applyBorder="1" applyAlignment="1">
      <alignment horizontal="distributed" vertical="center"/>
      <protection/>
    </xf>
    <xf numFmtId="186" fontId="3" fillId="0" borderId="14" xfId="88" applyNumberFormat="1" applyFont="1" applyBorder="1" applyAlignment="1">
      <alignment vertical="center"/>
      <protection/>
    </xf>
    <xf numFmtId="185" fontId="3" fillId="0" borderId="20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right" vertical="center"/>
      <protection/>
    </xf>
    <xf numFmtId="185" fontId="3" fillId="0" borderId="14" xfId="88" applyNumberFormat="1" applyFont="1" applyFill="1" applyBorder="1" applyAlignment="1">
      <alignment vertical="center"/>
      <protection/>
    </xf>
    <xf numFmtId="186" fontId="2" fillId="0" borderId="13" xfId="89" applyNumberFormat="1" applyFont="1" applyBorder="1" applyAlignment="1">
      <alignment horizontal="left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9" applyNumberFormat="1" applyFont="1" applyFill="1" applyBorder="1" applyAlignment="1">
      <alignment horizontal="right" vertical="center"/>
      <protection/>
    </xf>
    <xf numFmtId="186" fontId="3" fillId="0" borderId="14" xfId="88" applyNumberFormat="1" applyFont="1" applyFill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41" fontId="3" fillId="0" borderId="13" xfId="69" applyFont="1" applyBorder="1" applyAlignment="1">
      <alignment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1" xfId="0" applyNumberFormat="1" applyFont="1" applyBorder="1" applyAlignment="1">
      <alignment horizontal="left" vertical="center"/>
    </xf>
    <xf numFmtId="41" fontId="3" fillId="0" borderId="0" xfId="69" applyFont="1" applyBorder="1" applyAlignment="1">
      <alignment horizontal="left" vertical="center"/>
    </xf>
    <xf numFmtId="41" fontId="3" fillId="0" borderId="14" xfId="69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85" fontId="3" fillId="0" borderId="14" xfId="0" applyNumberFormat="1" applyFont="1" applyBorder="1" applyAlignment="1">
      <alignment horizontal="right" vertical="center"/>
    </xf>
    <xf numFmtId="41" fontId="3" fillId="0" borderId="20" xfId="69" applyFont="1" applyFill="1" applyBorder="1" applyAlignment="1">
      <alignment vertical="center"/>
    </xf>
    <xf numFmtId="186" fontId="3" fillId="0" borderId="20" xfId="88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8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1" xfId="88" applyNumberFormat="1" applyFont="1" applyFill="1" applyBorder="1" applyAlignment="1">
      <alignment vertical="center"/>
      <protection/>
    </xf>
    <xf numFmtId="185" fontId="3" fillId="0" borderId="14" xfId="88" applyNumberFormat="1" applyFont="1" applyBorder="1" applyAlignment="1">
      <alignment vertical="center"/>
      <protection/>
    </xf>
    <xf numFmtId="185" fontId="3" fillId="0" borderId="17" xfId="88" applyNumberFormat="1" applyFont="1" applyBorder="1" applyAlignment="1">
      <alignment vertical="center"/>
      <protection/>
    </xf>
    <xf numFmtId="185" fontId="12" fillId="0" borderId="18" xfId="69" applyNumberFormat="1" applyFont="1" applyBorder="1" applyAlignment="1">
      <alignment vertical="center"/>
    </xf>
    <xf numFmtId="185" fontId="12" fillId="0" borderId="17" xfId="69" applyNumberFormat="1" applyFont="1" applyBorder="1" applyAlignment="1">
      <alignment vertical="center"/>
    </xf>
    <xf numFmtId="185" fontId="3" fillId="0" borderId="13" xfId="69" applyNumberFormat="1" applyFont="1" applyBorder="1" applyAlignment="1">
      <alignment vertical="center"/>
    </xf>
    <xf numFmtId="185" fontId="3" fillId="0" borderId="20" xfId="69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distributed" vertical="center"/>
    </xf>
    <xf numFmtId="41" fontId="3" fillId="0" borderId="0" xfId="69" applyFont="1" applyAlignment="1">
      <alignment horizontal="left" vertical="center"/>
    </xf>
    <xf numFmtId="0" fontId="8" fillId="0" borderId="0" xfId="0" applyFont="1" applyBorder="1" applyAlignment="1">
      <alignment horizontal="distributed" vertical="top"/>
    </xf>
    <xf numFmtId="3" fontId="2" fillId="0" borderId="0" xfId="0" applyNumberFormat="1" applyFont="1" applyBorder="1" applyAlignment="1">
      <alignment horizontal="left" vertical="top"/>
    </xf>
    <xf numFmtId="185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185" fontId="2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12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19" fillId="0" borderId="0" xfId="0" applyNumberFormat="1" applyFont="1" applyBorder="1" applyAlignment="1">
      <alignment horizontal="left" vertical="center" wrapText="1" shrinkToFit="1"/>
    </xf>
    <xf numFmtId="3" fontId="19" fillId="0" borderId="21" xfId="0" applyNumberFormat="1" applyFont="1" applyBorder="1" applyAlignment="1">
      <alignment horizontal="left" vertical="center" wrapText="1" shrinkToFit="1"/>
    </xf>
    <xf numFmtId="3" fontId="2" fillId="0" borderId="24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</cellXfs>
  <cellStyles count="77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 3" xfId="87"/>
    <cellStyle name="표준_Sheet1" xfId="88"/>
    <cellStyle name="표준_재무제표" xfId="89"/>
    <cellStyle name="Hyperlink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907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876300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43150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81250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6">
      <selection activeCell="J21" sqref="J21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6" t="s">
        <v>96</v>
      </c>
      <c r="C1" s="86"/>
      <c r="D1" s="86"/>
      <c r="E1" s="86"/>
      <c r="F1" s="86"/>
      <c r="G1" s="86"/>
      <c r="H1" s="86"/>
    </row>
    <row r="2" spans="2:8" ht="15" customHeight="1">
      <c r="B2" s="87" t="s">
        <v>125</v>
      </c>
      <c r="C2" s="87"/>
      <c r="D2" s="87"/>
      <c r="E2" s="87"/>
      <c r="F2" s="87"/>
      <c r="G2" s="87"/>
      <c r="H2" s="87"/>
    </row>
    <row r="3" spans="2:8" ht="15" customHeight="1">
      <c r="B3" s="87" t="s">
        <v>122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92</v>
      </c>
      <c r="C5" s="3"/>
      <c r="E5" s="44"/>
      <c r="F5" s="45"/>
      <c r="G5" s="44"/>
      <c r="H5" s="45" t="s">
        <v>29</v>
      </c>
    </row>
    <row r="6" spans="2:8" ht="39.75" customHeight="1">
      <c r="B6" s="88" t="s">
        <v>19</v>
      </c>
      <c r="C6" s="89"/>
      <c r="D6" s="83"/>
      <c r="E6" s="82" t="s">
        <v>126</v>
      </c>
      <c r="F6" s="83"/>
      <c r="G6" s="82" t="s">
        <v>127</v>
      </c>
      <c r="H6" s="83"/>
    </row>
    <row r="7" spans="2:8" ht="21" customHeight="1">
      <c r="B7" s="93" t="s">
        <v>20</v>
      </c>
      <c r="C7" s="94"/>
      <c r="D7" s="8"/>
      <c r="E7" s="61"/>
      <c r="F7" s="26"/>
      <c r="G7" s="61"/>
      <c r="H7" s="26"/>
    </row>
    <row r="8" spans="2:8" ht="21" customHeight="1">
      <c r="B8" s="9" t="s">
        <v>0</v>
      </c>
      <c r="C8" s="6" t="s">
        <v>53</v>
      </c>
      <c r="D8" s="10"/>
      <c r="E8" s="12"/>
      <c r="F8" s="12">
        <f>SUM(E9:E11)</f>
        <v>12791603</v>
      </c>
      <c r="G8" s="12"/>
      <c r="H8" s="12">
        <f>SUM(G9:G11)</f>
        <v>15334953</v>
      </c>
    </row>
    <row r="9" spans="2:8" ht="21" customHeight="1">
      <c r="B9" s="11" t="s">
        <v>1</v>
      </c>
      <c r="C9" s="6" t="s">
        <v>52</v>
      </c>
      <c r="D9" s="10"/>
      <c r="E9" s="63">
        <v>12243608</v>
      </c>
      <c r="F9" s="12"/>
      <c r="G9" s="63">
        <v>14633269</v>
      </c>
      <c r="H9" s="12"/>
    </row>
    <row r="10" spans="2:8" ht="21" customHeight="1">
      <c r="B10" s="11" t="s">
        <v>2</v>
      </c>
      <c r="C10" s="6" t="s">
        <v>56</v>
      </c>
      <c r="D10" s="10"/>
      <c r="E10" s="63">
        <v>544475</v>
      </c>
      <c r="F10" s="12"/>
      <c r="G10" s="63">
        <v>700354</v>
      </c>
      <c r="H10" s="12"/>
    </row>
    <row r="11" spans="2:8" ht="21" customHeight="1">
      <c r="B11" s="11" t="s">
        <v>3</v>
      </c>
      <c r="C11" s="6" t="s">
        <v>57</v>
      </c>
      <c r="D11" s="10"/>
      <c r="E11" s="63">
        <v>3520</v>
      </c>
      <c r="F11" s="12"/>
      <c r="G11" s="63">
        <v>1330</v>
      </c>
      <c r="H11" s="12"/>
    </row>
    <row r="12" spans="2:8" ht="21" customHeight="1">
      <c r="B12" s="9" t="s">
        <v>40</v>
      </c>
      <c r="C12" s="6" t="s">
        <v>54</v>
      </c>
      <c r="D12" s="10"/>
      <c r="E12" s="62"/>
      <c r="F12" s="43">
        <f>F13+F14+F19</f>
        <v>19233890</v>
      </c>
      <c r="G12" s="62"/>
      <c r="H12" s="43">
        <f>H13+H14+H19</f>
        <v>27118010</v>
      </c>
    </row>
    <row r="13" spans="2:8" ht="21" customHeight="1">
      <c r="B13" s="60">
        <v>-1</v>
      </c>
      <c r="C13" s="6" t="s">
        <v>38</v>
      </c>
      <c r="D13" s="10"/>
      <c r="E13" s="62"/>
      <c r="F13" s="62">
        <v>0</v>
      </c>
      <c r="G13" s="62"/>
      <c r="H13" s="62">
        <v>0</v>
      </c>
    </row>
    <row r="14" spans="2:8" ht="21" customHeight="1">
      <c r="B14" s="60">
        <v>-2</v>
      </c>
      <c r="C14" s="6" t="s">
        <v>42</v>
      </c>
      <c r="D14" s="58"/>
      <c r="E14" s="62"/>
      <c r="F14" s="43">
        <f>SUM(E15:E18)</f>
        <v>19233890</v>
      </c>
      <c r="G14" s="62"/>
      <c r="H14" s="43">
        <f>SUM(G15:G18)</f>
        <v>27118010</v>
      </c>
    </row>
    <row r="15" spans="2:8" ht="21" customHeight="1">
      <c r="B15" s="11" t="s">
        <v>30</v>
      </c>
      <c r="C15" s="6" t="s">
        <v>120</v>
      </c>
      <c r="D15" s="58"/>
      <c r="E15" s="62">
        <v>24569000</v>
      </c>
      <c r="F15" s="43"/>
      <c r="G15" s="62">
        <v>24569000</v>
      </c>
      <c r="H15" s="43"/>
    </row>
    <row r="16" spans="2:8" ht="21" customHeight="1">
      <c r="B16" s="14"/>
      <c r="C16" s="6" t="s">
        <v>37</v>
      </c>
      <c r="D16" s="58"/>
      <c r="E16" s="43">
        <v>-13103466</v>
      </c>
      <c r="F16" s="43"/>
      <c r="G16" s="43">
        <v>-8189666</v>
      </c>
      <c r="H16" s="43"/>
    </row>
    <row r="17" spans="2:8" ht="21" customHeight="1">
      <c r="B17" s="11" t="s">
        <v>2</v>
      </c>
      <c r="C17" s="6" t="s">
        <v>44</v>
      </c>
      <c r="D17" s="10"/>
      <c r="E17" s="62">
        <v>42257590</v>
      </c>
      <c r="F17" s="12"/>
      <c r="G17" s="62">
        <v>63456263</v>
      </c>
      <c r="H17" s="12"/>
    </row>
    <row r="18" spans="2:8" ht="21" customHeight="1">
      <c r="B18" s="14"/>
      <c r="C18" s="6" t="s">
        <v>37</v>
      </c>
      <c r="D18" s="10"/>
      <c r="E18" s="43">
        <v>-34489234</v>
      </c>
      <c r="F18" s="43"/>
      <c r="G18" s="43">
        <v>-52717587</v>
      </c>
      <c r="H18" s="43"/>
    </row>
    <row r="19" spans="2:8" ht="21" customHeight="1">
      <c r="B19" s="60">
        <v>-3</v>
      </c>
      <c r="C19" s="6" t="s">
        <v>55</v>
      </c>
      <c r="D19" s="10"/>
      <c r="E19" s="12"/>
      <c r="F19" s="12">
        <v>0</v>
      </c>
      <c r="G19" s="12"/>
      <c r="H19" s="12">
        <v>0</v>
      </c>
    </row>
    <row r="20" spans="2:8" ht="21" customHeight="1" thickBot="1">
      <c r="B20" s="95" t="s">
        <v>21</v>
      </c>
      <c r="C20" s="96"/>
      <c r="D20" s="20"/>
      <c r="E20" s="62"/>
      <c r="F20" s="71">
        <f>F8+F12</f>
        <v>32025493</v>
      </c>
      <c r="G20" s="62"/>
      <c r="H20" s="71">
        <f>H8+H12</f>
        <v>42452963</v>
      </c>
    </row>
    <row r="21" spans="2:8" ht="21" customHeight="1" thickTop="1">
      <c r="B21" s="95" t="s">
        <v>22</v>
      </c>
      <c r="C21" s="96"/>
      <c r="D21" s="20"/>
      <c r="E21" s="62"/>
      <c r="F21" s="12"/>
      <c r="G21" s="62"/>
      <c r="H21" s="12"/>
    </row>
    <row r="22" spans="2:8" ht="21" customHeight="1">
      <c r="B22" s="9" t="s">
        <v>0</v>
      </c>
      <c r="C22" s="6" t="s">
        <v>59</v>
      </c>
      <c r="D22" s="10"/>
      <c r="E22" s="62"/>
      <c r="F22" s="12">
        <f>SUM(E23:E23)</f>
        <v>6543209</v>
      </c>
      <c r="G22" s="62"/>
      <c r="H22" s="12">
        <f>SUM(G23:G23)</f>
        <v>228697</v>
      </c>
    </row>
    <row r="23" spans="2:8" ht="21" customHeight="1">
      <c r="B23" s="11" t="s">
        <v>1</v>
      </c>
      <c r="C23" s="6" t="s">
        <v>60</v>
      </c>
      <c r="D23" s="10"/>
      <c r="E23" s="62">
        <v>6543209</v>
      </c>
      <c r="F23" s="12"/>
      <c r="G23" s="62">
        <v>228697</v>
      </c>
      <c r="H23" s="12"/>
    </row>
    <row r="24" spans="2:8" ht="21" customHeight="1">
      <c r="B24" s="14" t="s">
        <v>40</v>
      </c>
      <c r="C24" s="6" t="s">
        <v>61</v>
      </c>
      <c r="D24" s="10"/>
      <c r="E24" s="62"/>
      <c r="F24" s="12">
        <f>SUM(E25:E26)</f>
        <v>8599296</v>
      </c>
      <c r="G24" s="62"/>
      <c r="H24" s="12">
        <f>SUM(G25:G26)</f>
        <v>8630688</v>
      </c>
    </row>
    <row r="25" spans="2:8" s="18" customFormat="1" ht="21" customHeight="1">
      <c r="B25" s="11" t="s">
        <v>58</v>
      </c>
      <c r="C25" s="6" t="s">
        <v>51</v>
      </c>
      <c r="D25" s="10"/>
      <c r="E25" s="62">
        <v>73333049</v>
      </c>
      <c r="F25" s="46"/>
      <c r="G25" s="62">
        <v>63263463</v>
      </c>
      <c r="H25" s="46"/>
    </row>
    <row r="26" spans="2:8" s="18" customFormat="1" ht="21" customHeight="1">
      <c r="B26" s="11"/>
      <c r="C26" s="6" t="s">
        <v>62</v>
      </c>
      <c r="D26" s="47"/>
      <c r="E26" s="43">
        <v>-64733753</v>
      </c>
      <c r="F26" s="12"/>
      <c r="G26" s="43">
        <v>-54632775</v>
      </c>
      <c r="H26" s="12"/>
    </row>
    <row r="27" spans="2:8" ht="21" customHeight="1">
      <c r="B27" s="95" t="s">
        <v>23</v>
      </c>
      <c r="C27" s="96"/>
      <c r="D27" s="20"/>
      <c r="E27" s="62"/>
      <c r="F27" s="22">
        <f>F22+F24</f>
        <v>15142505</v>
      </c>
      <c r="G27" s="62"/>
      <c r="H27" s="22">
        <f>H22+H24</f>
        <v>8859385</v>
      </c>
    </row>
    <row r="28" spans="2:8" ht="21" customHeight="1">
      <c r="B28" s="90" t="s">
        <v>24</v>
      </c>
      <c r="C28" s="91"/>
      <c r="D28" s="20"/>
      <c r="E28" s="62"/>
      <c r="F28" s="12"/>
      <c r="G28" s="62"/>
      <c r="H28" s="12"/>
    </row>
    <row r="29" spans="2:8" ht="21" customHeight="1">
      <c r="B29" s="9" t="s">
        <v>0</v>
      </c>
      <c r="C29" s="6" t="s">
        <v>63</v>
      </c>
      <c r="D29" s="10"/>
      <c r="E29" s="62"/>
      <c r="F29" s="12">
        <v>0</v>
      </c>
      <c r="G29" s="62"/>
      <c r="H29" s="12">
        <v>0</v>
      </c>
    </row>
    <row r="30" spans="2:8" ht="12" customHeight="1">
      <c r="B30" s="15"/>
      <c r="C30" s="16"/>
      <c r="D30" s="17"/>
      <c r="E30" s="27"/>
      <c r="F30" s="27"/>
      <c r="G30" s="27"/>
      <c r="H30" s="27"/>
    </row>
    <row r="31" spans="2:8" ht="75" customHeight="1">
      <c r="B31" s="81" t="s">
        <v>97</v>
      </c>
      <c r="C31" s="80"/>
      <c r="D31" s="20"/>
      <c r="E31" s="75"/>
      <c r="F31" s="75"/>
      <c r="G31" s="75"/>
      <c r="H31" s="75"/>
    </row>
    <row r="32" spans="2:8" ht="21.75" customHeight="1">
      <c r="B32" s="19" t="s">
        <v>98</v>
      </c>
      <c r="C32" s="74"/>
      <c r="D32" s="20"/>
      <c r="E32" s="75"/>
      <c r="F32" s="75"/>
      <c r="G32" s="75"/>
      <c r="H32" s="75"/>
    </row>
    <row r="33" spans="2:8" ht="21.75" customHeight="1">
      <c r="B33" s="2" t="s">
        <v>92</v>
      </c>
      <c r="C33" s="3"/>
      <c r="E33" s="44"/>
      <c r="F33" s="45"/>
      <c r="G33" s="44"/>
      <c r="H33" s="45"/>
    </row>
    <row r="34" spans="2:8" ht="39.75" customHeight="1">
      <c r="B34" s="99" t="s">
        <v>19</v>
      </c>
      <c r="C34" s="100"/>
      <c r="D34" s="85"/>
      <c r="E34" s="84" t="s">
        <v>126</v>
      </c>
      <c r="F34" s="85"/>
      <c r="G34" s="84" t="s">
        <v>127</v>
      </c>
      <c r="H34" s="85"/>
    </row>
    <row r="35" spans="2:8" ht="21" customHeight="1">
      <c r="B35" s="9" t="s">
        <v>9</v>
      </c>
      <c r="C35" s="6" t="s">
        <v>64</v>
      </c>
      <c r="D35" s="10"/>
      <c r="E35" s="62"/>
      <c r="F35" s="43">
        <f>E36</f>
        <v>16882988</v>
      </c>
      <c r="G35" s="62"/>
      <c r="H35" s="43">
        <f>G36</f>
        <v>33593578</v>
      </c>
    </row>
    <row r="36" spans="1:8" ht="21" customHeight="1">
      <c r="A36" s="18"/>
      <c r="B36" s="11" t="s">
        <v>30</v>
      </c>
      <c r="C36" s="6" t="s">
        <v>91</v>
      </c>
      <c r="D36" s="10"/>
      <c r="E36" s="63">
        <v>16882988</v>
      </c>
      <c r="F36" s="43"/>
      <c r="G36" s="63">
        <v>33593578</v>
      </c>
      <c r="H36" s="43"/>
    </row>
    <row r="37" spans="1:8" ht="25.5" customHeight="1">
      <c r="A37" s="18"/>
      <c r="B37" s="11"/>
      <c r="C37" s="97" t="s">
        <v>132</v>
      </c>
      <c r="D37" s="98"/>
      <c r="E37" s="63"/>
      <c r="F37" s="43"/>
      <c r="G37" s="63"/>
      <c r="H37" s="43"/>
    </row>
    <row r="38" spans="2:8" ht="21.75" customHeight="1">
      <c r="B38" s="95" t="s">
        <v>25</v>
      </c>
      <c r="C38" s="96"/>
      <c r="D38" s="20"/>
      <c r="E38" s="12"/>
      <c r="F38" s="70">
        <f>SUM(F29:F35)</f>
        <v>16882988</v>
      </c>
      <c r="G38" s="12"/>
      <c r="H38" s="70">
        <f>SUM(H29:H35)</f>
        <v>33593578</v>
      </c>
    </row>
    <row r="39" spans="2:8" ht="21.75" customHeight="1" thickBot="1">
      <c r="B39" s="95" t="s">
        <v>26</v>
      </c>
      <c r="C39" s="96"/>
      <c r="D39" s="20"/>
      <c r="E39" s="12"/>
      <c r="F39" s="21">
        <f>SUM(F27,F38)</f>
        <v>32025493</v>
      </c>
      <c r="G39" s="12"/>
      <c r="H39" s="21">
        <f>SUM(H27,H38)</f>
        <v>42452963</v>
      </c>
    </row>
    <row r="40" spans="2:8" ht="9.75" customHeight="1" thickTop="1">
      <c r="B40" s="23"/>
      <c r="C40" s="16"/>
      <c r="D40" s="17"/>
      <c r="E40" s="27"/>
      <c r="F40" s="27"/>
      <c r="G40" s="27"/>
      <c r="H40" s="27"/>
    </row>
    <row r="41" spans="2:8" ht="21.75" customHeight="1">
      <c r="B41" s="92"/>
      <c r="C41" s="92"/>
      <c r="D41" s="92"/>
      <c r="E41" s="92"/>
      <c r="F41" s="92"/>
      <c r="G41" s="1"/>
      <c r="H41" s="1"/>
    </row>
    <row r="43" spans="6:8" ht="14.25">
      <c r="F43" s="25">
        <f>F20-F39</f>
        <v>0</v>
      </c>
      <c r="H43" s="25">
        <f>H20-H39</f>
        <v>0</v>
      </c>
    </row>
    <row r="44" spans="3:8" ht="14.25">
      <c r="C44" s="57">
        <f>운영!F42</f>
        <v>-16710590</v>
      </c>
      <c r="E44" s="24"/>
      <c r="F44" s="41"/>
      <c r="G44" s="24"/>
      <c r="H44" s="41"/>
    </row>
    <row r="45" spans="5:8" ht="14.25">
      <c r="E45" s="24"/>
      <c r="F45" s="79"/>
      <c r="G45" s="24"/>
      <c r="H45" s="41"/>
    </row>
    <row r="46" spans="3:8" ht="14.25">
      <c r="C46" s="57"/>
      <c r="E46" s="24"/>
      <c r="F46" s="41"/>
      <c r="G46" s="24"/>
      <c r="H46" s="41"/>
    </row>
    <row r="50" spans="5:8" ht="14.25">
      <c r="E50" s="40"/>
      <c r="F50" s="39"/>
      <c r="G50" s="40"/>
      <c r="H50" s="39"/>
    </row>
    <row r="51" spans="6:8" ht="14.25">
      <c r="F51" s="39"/>
      <c r="H51" s="39"/>
    </row>
  </sheetData>
  <sheetProtection/>
  <mergeCells count="18">
    <mergeCell ref="B41:F41"/>
    <mergeCell ref="B7:C7"/>
    <mergeCell ref="B20:C20"/>
    <mergeCell ref="B21:C21"/>
    <mergeCell ref="B27:C27"/>
    <mergeCell ref="B38:C38"/>
    <mergeCell ref="B39:C39"/>
    <mergeCell ref="C37:D37"/>
    <mergeCell ref="B34:D34"/>
    <mergeCell ref="E34:F34"/>
    <mergeCell ref="G6:H6"/>
    <mergeCell ref="G34:H34"/>
    <mergeCell ref="B1:H1"/>
    <mergeCell ref="B2:H2"/>
    <mergeCell ref="B3:H3"/>
    <mergeCell ref="B6:D6"/>
    <mergeCell ref="E6:F6"/>
    <mergeCell ref="B28:C28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="85" zoomScaleNormal="85" workbookViewId="0" topLeftCell="A19">
      <selection activeCell="K29" sqref="K2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16384" width="8.88671875" style="1" customWidth="1"/>
  </cols>
  <sheetData>
    <row r="1" spans="2:8" ht="34.5" customHeight="1">
      <c r="B1" s="86" t="s">
        <v>99</v>
      </c>
      <c r="C1" s="86"/>
      <c r="D1" s="86"/>
      <c r="E1" s="86"/>
      <c r="F1" s="86"/>
      <c r="G1" s="86"/>
      <c r="H1" s="86"/>
    </row>
    <row r="2" spans="2:8" ht="15" customHeight="1">
      <c r="B2" s="87" t="s">
        <v>128</v>
      </c>
      <c r="C2" s="87"/>
      <c r="D2" s="87"/>
      <c r="E2" s="87"/>
      <c r="F2" s="87"/>
      <c r="G2" s="87"/>
      <c r="H2" s="87"/>
    </row>
    <row r="3" spans="2:8" ht="15" customHeight="1">
      <c r="B3" s="87" t="s">
        <v>123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92</v>
      </c>
      <c r="C5" s="3"/>
      <c r="E5" s="44"/>
      <c r="F5" s="45"/>
      <c r="G5" s="44"/>
      <c r="H5" s="45" t="s">
        <v>29</v>
      </c>
    </row>
    <row r="6" spans="2:8" ht="39.75" customHeight="1">
      <c r="B6" s="99" t="s">
        <v>19</v>
      </c>
      <c r="C6" s="100"/>
      <c r="D6" s="85"/>
      <c r="E6" s="84" t="s">
        <v>126</v>
      </c>
      <c r="F6" s="85"/>
      <c r="G6" s="84" t="s">
        <v>127</v>
      </c>
      <c r="H6" s="85"/>
    </row>
    <row r="7" spans="2:8" ht="21" customHeight="1">
      <c r="B7" s="9" t="s">
        <v>0</v>
      </c>
      <c r="C7" s="28" t="s">
        <v>65</v>
      </c>
      <c r="E7" s="76"/>
      <c r="F7" s="12">
        <f>SUM(E8:E10)</f>
        <v>366278900</v>
      </c>
      <c r="G7" s="76"/>
      <c r="H7" s="12">
        <f>SUM(G8:G10)</f>
        <v>327424360</v>
      </c>
    </row>
    <row r="8" spans="2:8" ht="21" customHeight="1">
      <c r="B8" s="11" t="s">
        <v>1</v>
      </c>
      <c r="C8" s="28" t="s">
        <v>102</v>
      </c>
      <c r="E8" s="12">
        <v>108465000</v>
      </c>
      <c r="F8" s="12"/>
      <c r="G8" s="12">
        <v>113860000</v>
      </c>
      <c r="H8" s="12"/>
    </row>
    <row r="9" spans="2:8" ht="21" customHeight="1">
      <c r="B9" s="11" t="s">
        <v>2</v>
      </c>
      <c r="C9" s="28" t="s">
        <v>103</v>
      </c>
      <c r="E9" s="12">
        <v>148465000</v>
      </c>
      <c r="F9" s="12"/>
      <c r="G9" s="12">
        <v>113860000</v>
      </c>
      <c r="H9" s="12"/>
    </row>
    <row r="10" spans="2:8" ht="21" customHeight="1">
      <c r="B10" s="11" t="s">
        <v>3</v>
      </c>
      <c r="C10" s="6" t="s">
        <v>104</v>
      </c>
      <c r="D10" s="10"/>
      <c r="E10" s="12">
        <v>109348900</v>
      </c>
      <c r="F10" s="12"/>
      <c r="G10" s="12">
        <v>99704360</v>
      </c>
      <c r="H10" s="12"/>
    </row>
    <row r="11" spans="2:8" ht="21" customHeight="1">
      <c r="B11" s="9" t="s">
        <v>40</v>
      </c>
      <c r="C11" s="6" t="s">
        <v>66</v>
      </c>
      <c r="D11" s="10"/>
      <c r="E11" s="12"/>
      <c r="F11" s="12">
        <f>SUM(E12:E36)</f>
        <v>383457319</v>
      </c>
      <c r="G11" s="12"/>
      <c r="H11" s="12">
        <f>SUM(G12:G36)</f>
        <v>337274542</v>
      </c>
    </row>
    <row r="12" spans="2:8" ht="21" customHeight="1">
      <c r="B12" s="11" t="s">
        <v>30</v>
      </c>
      <c r="C12" s="6" t="s">
        <v>67</v>
      </c>
      <c r="D12" s="50"/>
      <c r="E12" s="12">
        <v>153554000</v>
      </c>
      <c r="F12" s="51"/>
      <c r="G12" s="12">
        <v>134770460</v>
      </c>
      <c r="H12" s="51"/>
    </row>
    <row r="13" spans="2:8" ht="21" customHeight="1">
      <c r="B13" s="11" t="s">
        <v>2</v>
      </c>
      <c r="C13" s="6" t="s">
        <v>28</v>
      </c>
      <c r="D13" s="10"/>
      <c r="E13" s="12">
        <v>16602674</v>
      </c>
      <c r="F13" s="51"/>
      <c r="G13" s="12">
        <v>21242862</v>
      </c>
      <c r="H13" s="51"/>
    </row>
    <row r="14" spans="2:8" ht="21" customHeight="1">
      <c r="B14" s="11" t="s">
        <v>3</v>
      </c>
      <c r="C14" s="6" t="s">
        <v>68</v>
      </c>
      <c r="D14" s="10"/>
      <c r="E14" s="43">
        <v>1850000</v>
      </c>
      <c r="F14" s="51"/>
      <c r="G14" s="43">
        <v>2000000</v>
      </c>
      <c r="H14" s="51"/>
    </row>
    <row r="15" spans="2:8" ht="21" customHeight="1">
      <c r="B15" s="11" t="s">
        <v>4</v>
      </c>
      <c r="C15" s="6" t="s">
        <v>69</v>
      </c>
      <c r="D15" s="10"/>
      <c r="E15" s="43">
        <v>7200000</v>
      </c>
      <c r="F15" s="12"/>
      <c r="G15" s="12">
        <v>6680000</v>
      </c>
      <c r="H15" s="12"/>
    </row>
    <row r="16" spans="2:8" ht="21" customHeight="1">
      <c r="B16" s="11" t="s">
        <v>5</v>
      </c>
      <c r="C16" s="6" t="s">
        <v>70</v>
      </c>
      <c r="D16" s="10"/>
      <c r="E16" s="43">
        <v>683980</v>
      </c>
      <c r="F16" s="13"/>
      <c r="G16" s="12">
        <v>694910</v>
      </c>
      <c r="H16" s="13"/>
    </row>
    <row r="17" spans="2:8" ht="21" customHeight="1">
      <c r="B17" s="11" t="s">
        <v>6</v>
      </c>
      <c r="C17" s="6" t="s">
        <v>71</v>
      </c>
      <c r="D17" s="10"/>
      <c r="E17" s="43">
        <v>1052270</v>
      </c>
      <c r="F17" s="12"/>
      <c r="G17" s="42">
        <v>1124330</v>
      </c>
      <c r="H17" s="12"/>
    </row>
    <row r="18" spans="2:8" ht="21" customHeight="1">
      <c r="B18" s="11" t="s">
        <v>7</v>
      </c>
      <c r="C18" s="6" t="s">
        <v>72</v>
      </c>
      <c r="D18" s="10"/>
      <c r="E18" s="43">
        <v>1563480</v>
      </c>
      <c r="F18" s="12"/>
      <c r="G18" s="43">
        <v>1514600</v>
      </c>
      <c r="H18" s="12"/>
    </row>
    <row r="19" spans="2:8" s="18" customFormat="1" ht="21" customHeight="1">
      <c r="B19" s="11" t="s">
        <v>8</v>
      </c>
      <c r="C19" s="6" t="s">
        <v>47</v>
      </c>
      <c r="D19" s="47"/>
      <c r="E19" s="43">
        <v>8617766</v>
      </c>
      <c r="F19" s="52"/>
      <c r="G19" s="48">
        <v>9333600</v>
      </c>
      <c r="H19" s="52"/>
    </row>
    <row r="20" spans="2:8" s="18" customFormat="1" ht="21" customHeight="1">
      <c r="B20" s="11" t="s">
        <v>27</v>
      </c>
      <c r="C20" s="6" t="s">
        <v>121</v>
      </c>
      <c r="D20" s="47"/>
      <c r="E20" s="43">
        <v>2500000</v>
      </c>
      <c r="F20" s="52"/>
      <c r="G20" s="48">
        <v>3300000</v>
      </c>
      <c r="H20" s="52"/>
    </row>
    <row r="21" spans="2:8" ht="21" customHeight="1">
      <c r="B21" s="11" t="s">
        <v>31</v>
      </c>
      <c r="C21" s="6" t="s">
        <v>73</v>
      </c>
      <c r="D21" s="10"/>
      <c r="E21" s="43">
        <v>1063000</v>
      </c>
      <c r="F21" s="12"/>
      <c r="G21" s="42">
        <v>90000</v>
      </c>
      <c r="H21" s="12"/>
    </row>
    <row r="22" spans="2:8" ht="21" customHeight="1">
      <c r="B22" s="11" t="s">
        <v>39</v>
      </c>
      <c r="C22" s="78" t="s">
        <v>74</v>
      </c>
      <c r="D22" s="10"/>
      <c r="E22" s="43">
        <v>13214189</v>
      </c>
      <c r="F22" s="12"/>
      <c r="G22" s="12">
        <v>11870317</v>
      </c>
      <c r="H22" s="12"/>
    </row>
    <row r="23" spans="2:8" ht="21" customHeight="1">
      <c r="B23" s="11" t="s">
        <v>12</v>
      </c>
      <c r="C23" s="78" t="s">
        <v>75</v>
      </c>
      <c r="D23" s="1"/>
      <c r="E23" s="43">
        <v>1127960</v>
      </c>
      <c r="F23" s="56"/>
      <c r="G23" s="12">
        <v>1124903</v>
      </c>
      <c r="H23" s="56"/>
    </row>
    <row r="24" spans="2:8" s="18" customFormat="1" ht="21" customHeight="1">
      <c r="B24" s="11" t="s">
        <v>13</v>
      </c>
      <c r="C24" s="78" t="s">
        <v>77</v>
      </c>
      <c r="D24" s="47"/>
      <c r="E24" s="43">
        <v>2000000</v>
      </c>
      <c r="F24" s="49"/>
      <c r="G24" s="48">
        <v>2530000</v>
      </c>
      <c r="H24" s="49"/>
    </row>
    <row r="25" spans="2:8" s="18" customFormat="1" ht="21" customHeight="1">
      <c r="B25" s="11" t="s">
        <v>78</v>
      </c>
      <c r="C25" s="78" t="s">
        <v>108</v>
      </c>
      <c r="D25" s="47"/>
      <c r="E25" s="43">
        <v>500000</v>
      </c>
      <c r="F25" s="49"/>
      <c r="G25" s="48">
        <v>500000</v>
      </c>
      <c r="H25" s="49"/>
    </row>
    <row r="26" spans="2:8" ht="21" customHeight="1">
      <c r="B26" s="11" t="s">
        <v>79</v>
      </c>
      <c r="C26" s="78" t="s">
        <v>76</v>
      </c>
      <c r="D26" s="47"/>
      <c r="E26" s="43">
        <v>1752760</v>
      </c>
      <c r="F26" s="13"/>
      <c r="G26" s="12">
        <v>1379920</v>
      </c>
      <c r="H26" s="13"/>
    </row>
    <row r="27" spans="2:8" ht="21" customHeight="1">
      <c r="B27" s="11" t="s">
        <v>110</v>
      </c>
      <c r="C27" s="78" t="s">
        <v>109</v>
      </c>
      <c r="D27" s="47"/>
      <c r="E27" s="43">
        <v>4704000</v>
      </c>
      <c r="F27" s="13"/>
      <c r="G27" s="12">
        <v>4064000</v>
      </c>
      <c r="H27" s="13"/>
    </row>
    <row r="28" spans="2:8" ht="21" customHeight="1">
      <c r="B28" s="11" t="s">
        <v>80</v>
      </c>
      <c r="C28" s="78" t="s">
        <v>118</v>
      </c>
      <c r="D28" s="10"/>
      <c r="E28" s="43">
        <v>500000</v>
      </c>
      <c r="F28" s="13"/>
      <c r="G28" s="12">
        <v>500000</v>
      </c>
      <c r="H28" s="13"/>
    </row>
    <row r="29" spans="2:8" ht="21" customHeight="1">
      <c r="B29" s="11" t="s">
        <v>81</v>
      </c>
      <c r="C29" s="78" t="s">
        <v>46</v>
      </c>
      <c r="D29" s="10"/>
      <c r="E29" s="43">
        <v>8621240</v>
      </c>
      <c r="F29" s="13"/>
      <c r="G29" s="12">
        <v>6304640</v>
      </c>
      <c r="H29" s="13"/>
    </row>
    <row r="30" spans="2:8" ht="21" customHeight="1">
      <c r="B30" s="11" t="s">
        <v>133</v>
      </c>
      <c r="C30" s="78" t="s">
        <v>124</v>
      </c>
      <c r="D30" s="10"/>
      <c r="E30" s="43">
        <v>156350000</v>
      </c>
      <c r="F30" s="13"/>
      <c r="G30" s="12">
        <v>128250000</v>
      </c>
      <c r="H30" s="13"/>
    </row>
    <row r="31" spans="2:8" s="18" customFormat="1" ht="21" customHeight="1">
      <c r="B31" s="14" t="s">
        <v>41</v>
      </c>
      <c r="C31" s="6" t="s">
        <v>94</v>
      </c>
      <c r="D31" s="47"/>
      <c r="E31" s="12"/>
      <c r="F31" s="73">
        <f>F7-F11</f>
        <v>-17178419</v>
      </c>
      <c r="G31" s="12"/>
      <c r="H31" s="73">
        <f>H7-H11</f>
        <v>-9850182</v>
      </c>
    </row>
    <row r="32" spans="2:8" ht="9.75" customHeight="1">
      <c r="B32" s="15"/>
      <c r="C32" s="16"/>
      <c r="D32" s="17"/>
      <c r="E32" s="27"/>
      <c r="F32" s="27"/>
      <c r="G32" s="27"/>
      <c r="H32" s="27"/>
    </row>
    <row r="33" spans="2:8" ht="34.5" customHeight="1">
      <c r="B33" s="81" t="s">
        <v>97</v>
      </c>
      <c r="C33" s="74"/>
      <c r="D33" s="20"/>
      <c r="E33" s="75"/>
      <c r="F33" s="75"/>
      <c r="G33" s="75"/>
      <c r="H33" s="75"/>
    </row>
    <row r="34" spans="2:8" ht="21.75" customHeight="1">
      <c r="B34" s="19" t="s">
        <v>100</v>
      </c>
      <c r="C34" s="74"/>
      <c r="D34" s="20"/>
      <c r="E34" s="75"/>
      <c r="F34" s="75"/>
      <c r="G34" s="75"/>
      <c r="H34" s="75"/>
    </row>
    <row r="35" spans="2:8" ht="21.75" customHeight="1">
      <c r="B35" s="2" t="s">
        <v>92</v>
      </c>
      <c r="C35" s="3"/>
      <c r="E35" s="44"/>
      <c r="F35" s="45"/>
      <c r="G35" s="44"/>
      <c r="H35" s="45"/>
    </row>
    <row r="36" spans="2:8" ht="39.75" customHeight="1">
      <c r="B36" s="99" t="s">
        <v>19</v>
      </c>
      <c r="C36" s="100"/>
      <c r="D36" s="85"/>
      <c r="E36" s="84" t="s">
        <v>126</v>
      </c>
      <c r="F36" s="85"/>
      <c r="G36" s="84" t="s">
        <v>127</v>
      </c>
      <c r="H36" s="85"/>
    </row>
    <row r="37" spans="2:8" ht="21" customHeight="1">
      <c r="B37" s="14" t="s">
        <v>36</v>
      </c>
      <c r="C37" s="6" t="s">
        <v>82</v>
      </c>
      <c r="D37" s="20"/>
      <c r="E37" s="12"/>
      <c r="F37" s="12">
        <f>SUM(E38:E39)</f>
        <v>734183</v>
      </c>
      <c r="G37" s="12"/>
      <c r="H37" s="12">
        <f>SUM(G38:G39)</f>
        <v>628432</v>
      </c>
    </row>
    <row r="38" spans="2:8" ht="21" customHeight="1">
      <c r="B38" s="11" t="s">
        <v>30</v>
      </c>
      <c r="C38" s="6" t="s">
        <v>45</v>
      </c>
      <c r="D38" s="20"/>
      <c r="E38" s="12">
        <v>714646</v>
      </c>
      <c r="F38" s="12"/>
      <c r="G38" s="12">
        <v>535594</v>
      </c>
      <c r="H38" s="12"/>
    </row>
    <row r="39" spans="2:8" ht="21" customHeight="1">
      <c r="B39" s="11" t="s">
        <v>2</v>
      </c>
      <c r="C39" s="6" t="s">
        <v>83</v>
      </c>
      <c r="D39" s="10"/>
      <c r="E39" s="12">
        <v>19537</v>
      </c>
      <c r="F39" s="12"/>
      <c r="G39" s="12">
        <v>92838</v>
      </c>
      <c r="H39" s="12"/>
    </row>
    <row r="40" spans="2:8" ht="21" customHeight="1">
      <c r="B40" s="14" t="s">
        <v>48</v>
      </c>
      <c r="C40" s="6" t="s">
        <v>84</v>
      </c>
      <c r="D40" s="10"/>
      <c r="E40" s="12"/>
      <c r="F40" s="12">
        <f>SUM(E41:E41)</f>
        <v>266354</v>
      </c>
      <c r="G40" s="12"/>
      <c r="H40" s="12">
        <f>SUM(G41:G41)</f>
        <v>0</v>
      </c>
    </row>
    <row r="41" spans="1:8" ht="21" customHeight="1">
      <c r="A41" s="18"/>
      <c r="B41" s="11" t="s">
        <v>30</v>
      </c>
      <c r="C41" s="6" t="s">
        <v>131</v>
      </c>
      <c r="D41" s="10"/>
      <c r="E41" s="64">
        <v>266354</v>
      </c>
      <c r="F41" s="12"/>
      <c r="G41" s="64">
        <v>0</v>
      </c>
      <c r="H41" s="12"/>
    </row>
    <row r="42" spans="2:8" ht="21" customHeight="1" thickBot="1">
      <c r="B42" s="14" t="s">
        <v>49</v>
      </c>
      <c r="C42" s="6" t="s">
        <v>93</v>
      </c>
      <c r="D42" s="20"/>
      <c r="E42" s="12"/>
      <c r="F42" s="71">
        <f>SUM(F31,F37,-F40)</f>
        <v>-16710590</v>
      </c>
      <c r="G42" s="12"/>
      <c r="H42" s="71">
        <f>SUM(H31,H37,-H40)</f>
        <v>-9221750</v>
      </c>
    </row>
    <row r="43" spans="2:8" ht="9.75" customHeight="1" thickTop="1">
      <c r="B43" s="23"/>
      <c r="C43" s="16"/>
      <c r="D43" s="17"/>
      <c r="E43" s="27"/>
      <c r="F43" s="27"/>
      <c r="G43" s="27"/>
      <c r="H43" s="27"/>
    </row>
    <row r="44" spans="2:8" ht="21.75" customHeight="1">
      <c r="B44" s="92"/>
      <c r="C44" s="92"/>
      <c r="D44" s="92"/>
      <c r="E44" s="92"/>
      <c r="F44" s="92"/>
      <c r="G44" s="1"/>
      <c r="H44" s="1"/>
    </row>
    <row r="45" ht="53.25" customHeight="1"/>
    <row r="46" spans="6:8" ht="27" customHeight="1">
      <c r="F46" s="25">
        <f>F42-재무!E36</f>
        <v>-33593578</v>
      </c>
      <c r="H46" s="25">
        <f>H42-재무!G36</f>
        <v>-42815328</v>
      </c>
    </row>
    <row r="47" spans="5:8" ht="14.25">
      <c r="E47" s="24"/>
      <c r="F47" s="41"/>
      <c r="G47" s="24"/>
      <c r="H47" s="41"/>
    </row>
    <row r="48" spans="5:8" ht="39.75" customHeight="1">
      <c r="E48" s="24"/>
      <c r="F48" s="41"/>
      <c r="G48" s="24"/>
      <c r="H48" s="41"/>
    </row>
    <row r="49" spans="5:8" ht="39.75" customHeight="1">
      <c r="E49" s="24"/>
      <c r="F49" s="41"/>
      <c r="G49" s="24"/>
      <c r="H49" s="41"/>
    </row>
    <row r="50" ht="39.75" customHeight="1"/>
    <row r="51" ht="53.25" customHeight="1"/>
    <row r="53" spans="5:8" ht="93" customHeight="1">
      <c r="E53" s="40"/>
      <c r="F53" s="39"/>
      <c r="G53" s="40"/>
      <c r="H53" s="39"/>
    </row>
    <row r="54" spans="6:8" ht="39.75" customHeight="1">
      <c r="F54" s="39"/>
      <c r="H54" s="39"/>
    </row>
    <row r="55" spans="6:8" ht="39.75" customHeight="1">
      <c r="F55" s="39"/>
      <c r="H55" s="39"/>
    </row>
    <row r="56" spans="6:8" ht="39.75" customHeight="1">
      <c r="F56" s="39"/>
      <c r="H56" s="39"/>
    </row>
    <row r="57" spans="6:8" ht="39.75" customHeight="1">
      <c r="F57" s="39"/>
      <c r="H57" s="39"/>
    </row>
    <row r="65" ht="15.75" customHeight="1"/>
  </sheetData>
  <sheetProtection/>
  <mergeCells count="10">
    <mergeCell ref="B1:H1"/>
    <mergeCell ref="B2:H2"/>
    <mergeCell ref="G6:H6"/>
    <mergeCell ref="G36:H36"/>
    <mergeCell ref="B3:H3"/>
    <mergeCell ref="B44:F44"/>
    <mergeCell ref="B36:D36"/>
    <mergeCell ref="E36:F36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B16">
      <selection activeCell="L19" sqref="L19"/>
    </sheetView>
  </sheetViews>
  <sheetFormatPr defaultColWidth="8.88671875" defaultRowHeight="13.5"/>
  <cols>
    <col min="1" max="1" width="0.671875" style="1" customWidth="1"/>
    <col min="2" max="2" width="3.77734375" style="1" customWidth="1"/>
    <col min="3" max="3" width="22.3359375" style="1" customWidth="1"/>
    <col min="4" max="4" width="7.77734375" style="4" customWidth="1"/>
    <col min="5" max="8" width="12.3359375" style="25" customWidth="1"/>
    <col min="9" max="9" width="8.88671875" style="1" customWidth="1"/>
    <col min="10" max="10" width="8.88671875" style="77" customWidth="1"/>
    <col min="11" max="11" width="10.21484375" style="77" bestFit="1" customWidth="1"/>
    <col min="12" max="13" width="8.88671875" style="77" customWidth="1"/>
    <col min="14" max="16384" width="8.88671875" style="1" customWidth="1"/>
  </cols>
  <sheetData>
    <row r="1" spans="2:8" ht="34.5" customHeight="1">
      <c r="B1" s="86" t="s">
        <v>101</v>
      </c>
      <c r="C1" s="86"/>
      <c r="D1" s="86"/>
      <c r="E1" s="86"/>
      <c r="F1" s="86"/>
      <c r="G1" s="86"/>
      <c r="H1" s="86"/>
    </row>
    <row r="2" spans="2:8" ht="15" customHeight="1">
      <c r="B2" s="87" t="s">
        <v>128</v>
      </c>
      <c r="C2" s="87"/>
      <c r="D2" s="87"/>
      <c r="E2" s="87"/>
      <c r="F2" s="87"/>
      <c r="G2" s="87"/>
      <c r="H2" s="87"/>
    </row>
    <row r="3" spans="2:8" ht="15" customHeight="1">
      <c r="B3" s="87" t="s">
        <v>123</v>
      </c>
      <c r="C3" s="87"/>
      <c r="D3" s="87"/>
      <c r="E3" s="87"/>
      <c r="F3" s="87"/>
      <c r="G3" s="87"/>
      <c r="H3" s="87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.75" customHeight="1">
      <c r="B5" s="2" t="s">
        <v>92</v>
      </c>
      <c r="C5" s="3"/>
      <c r="E5" s="44"/>
      <c r="F5" s="45"/>
      <c r="G5" s="44"/>
      <c r="H5" s="45" t="s">
        <v>29</v>
      </c>
    </row>
    <row r="6" spans="2:8" ht="39.75" customHeight="1">
      <c r="B6" s="99" t="s">
        <v>19</v>
      </c>
      <c r="C6" s="100"/>
      <c r="D6" s="85"/>
      <c r="E6" s="84" t="s">
        <v>129</v>
      </c>
      <c r="F6" s="85"/>
      <c r="G6" s="84" t="s">
        <v>130</v>
      </c>
      <c r="H6" s="85"/>
    </row>
    <row r="7" spans="2:8" ht="21" customHeight="1">
      <c r="B7" s="36" t="s">
        <v>0</v>
      </c>
      <c r="C7" s="30" t="s">
        <v>85</v>
      </c>
      <c r="E7" s="31"/>
      <c r="F7" s="34">
        <f>+E8+E9+E13+E14</f>
        <v>-1389661</v>
      </c>
      <c r="G7" s="31"/>
      <c r="H7" s="34">
        <f>+G8+G9+G13+G14</f>
        <v>11324575</v>
      </c>
    </row>
    <row r="8" spans="2:8" ht="21" customHeight="1">
      <c r="B8" s="29" t="s">
        <v>1</v>
      </c>
      <c r="C8" s="30" t="s">
        <v>95</v>
      </c>
      <c r="E8" s="32">
        <f>운영!F42</f>
        <v>-16710590</v>
      </c>
      <c r="F8" s="38"/>
      <c r="G8" s="32">
        <f>운영!H42</f>
        <v>-9221750</v>
      </c>
      <c r="H8" s="38"/>
    </row>
    <row r="9" spans="2:8" ht="21" customHeight="1">
      <c r="B9" s="29" t="s">
        <v>2</v>
      </c>
      <c r="C9" s="65" t="s">
        <v>111</v>
      </c>
      <c r="D9" s="5"/>
      <c r="E9" s="54">
        <f>SUM(E10:E12)</f>
        <v>25486794</v>
      </c>
      <c r="F9" s="38"/>
      <c r="G9" s="54">
        <f>SUM(G10:G12)</f>
        <v>30576462</v>
      </c>
      <c r="H9" s="38"/>
    </row>
    <row r="10" spans="2:8" ht="21" customHeight="1">
      <c r="B10" s="33" t="s">
        <v>32</v>
      </c>
      <c r="C10" s="30" t="s">
        <v>16</v>
      </c>
      <c r="E10" s="38">
        <v>8617766</v>
      </c>
      <c r="F10" s="38"/>
      <c r="G10" s="38">
        <v>9333600</v>
      </c>
      <c r="H10" s="38"/>
    </row>
    <row r="11" spans="2:8" ht="21" customHeight="1">
      <c r="B11" s="37" t="s">
        <v>33</v>
      </c>
      <c r="C11" s="30" t="s">
        <v>131</v>
      </c>
      <c r="E11" s="38">
        <v>266354</v>
      </c>
      <c r="F11" s="38"/>
      <c r="G11" s="55">
        <v>0</v>
      </c>
      <c r="H11" s="38"/>
    </row>
    <row r="12" spans="2:8" ht="21" customHeight="1">
      <c r="B12" s="33" t="s">
        <v>34</v>
      </c>
      <c r="C12" s="30" t="s">
        <v>28</v>
      </c>
      <c r="E12" s="55">
        <v>16602674</v>
      </c>
      <c r="F12" s="38"/>
      <c r="G12" s="55">
        <v>21242862</v>
      </c>
      <c r="H12" s="38"/>
    </row>
    <row r="13" spans="2:8" ht="21" customHeight="1">
      <c r="B13" s="29" t="s">
        <v>3</v>
      </c>
      <c r="C13" s="65" t="s">
        <v>112</v>
      </c>
      <c r="D13" s="10"/>
      <c r="E13" s="53">
        <v>0</v>
      </c>
      <c r="F13" s="38"/>
      <c r="G13" s="53">
        <v>0</v>
      </c>
      <c r="H13" s="38"/>
    </row>
    <row r="14" spans="2:8" ht="21" customHeight="1">
      <c r="B14" s="29" t="s">
        <v>4</v>
      </c>
      <c r="C14" s="65" t="s">
        <v>105</v>
      </c>
      <c r="D14" s="10"/>
      <c r="E14" s="32">
        <f>SUM(E15:E19)</f>
        <v>-10165865</v>
      </c>
      <c r="F14" s="38"/>
      <c r="G14" s="32">
        <f>SUM(G15:G19)</f>
        <v>-10030137</v>
      </c>
      <c r="H14" s="38"/>
    </row>
    <row r="15" spans="2:8" ht="21" customHeight="1">
      <c r="B15" s="33" t="s">
        <v>32</v>
      </c>
      <c r="C15" s="30" t="s">
        <v>86</v>
      </c>
      <c r="D15" s="10"/>
      <c r="E15" s="34">
        <v>155879</v>
      </c>
      <c r="F15" s="38"/>
      <c r="G15" s="34">
        <v>-3760</v>
      </c>
      <c r="H15" s="38"/>
    </row>
    <row r="16" spans="2:8" ht="21" customHeight="1">
      <c r="B16" s="37" t="s">
        <v>33</v>
      </c>
      <c r="C16" s="30" t="s">
        <v>87</v>
      </c>
      <c r="D16" s="10"/>
      <c r="E16" s="34">
        <v>-2190</v>
      </c>
      <c r="F16" s="38"/>
      <c r="G16" s="34">
        <v>2850</v>
      </c>
      <c r="H16" s="38"/>
    </row>
    <row r="17" spans="2:8" ht="21" customHeight="1">
      <c r="B17" s="33" t="s">
        <v>34</v>
      </c>
      <c r="C17" s="30" t="s">
        <v>50</v>
      </c>
      <c r="D17" s="10"/>
      <c r="E17" s="34">
        <v>6314512</v>
      </c>
      <c r="F17" s="38"/>
      <c r="G17" s="34">
        <v>-105177</v>
      </c>
      <c r="H17" s="38"/>
    </row>
    <row r="18" spans="2:8" ht="21" customHeight="1">
      <c r="B18" s="33" t="s">
        <v>35</v>
      </c>
      <c r="C18" s="30" t="s">
        <v>119</v>
      </c>
      <c r="D18" s="10"/>
      <c r="E18" s="72">
        <v>-6533088</v>
      </c>
      <c r="F18" s="38"/>
      <c r="G18" s="55">
        <v>0</v>
      </c>
      <c r="H18" s="38"/>
    </row>
    <row r="19" spans="2:8" ht="21" customHeight="1">
      <c r="B19" s="33" t="s">
        <v>43</v>
      </c>
      <c r="C19" s="65" t="s">
        <v>113</v>
      </c>
      <c r="D19" s="10"/>
      <c r="E19" s="72">
        <v>-10100978</v>
      </c>
      <c r="F19" s="66"/>
      <c r="G19" s="72">
        <v>-9924050</v>
      </c>
      <c r="H19" s="66"/>
    </row>
    <row r="20" spans="2:8" ht="21" customHeight="1">
      <c r="B20" s="35" t="s">
        <v>17</v>
      </c>
      <c r="C20" s="30" t="s">
        <v>18</v>
      </c>
      <c r="D20" s="10"/>
      <c r="E20" s="38"/>
      <c r="F20" s="34">
        <f>+E21+E22</f>
        <v>-1000000</v>
      </c>
      <c r="G20" s="38"/>
      <c r="H20" s="34">
        <f>+G21+G22</f>
        <v>-3000000</v>
      </c>
    </row>
    <row r="21" spans="2:8" ht="21" customHeight="1">
      <c r="B21" s="29" t="s">
        <v>1</v>
      </c>
      <c r="C21" s="65" t="s">
        <v>114</v>
      </c>
      <c r="D21" s="10"/>
      <c r="E21" s="53">
        <v>0</v>
      </c>
      <c r="F21" s="38"/>
      <c r="G21" s="53">
        <v>0</v>
      </c>
      <c r="H21" s="38"/>
    </row>
    <row r="22" spans="2:8" ht="21" customHeight="1">
      <c r="B22" s="29" t="s">
        <v>2</v>
      </c>
      <c r="C22" s="65" t="s">
        <v>115</v>
      </c>
      <c r="D22" s="1"/>
      <c r="E22" s="32">
        <f>-E23</f>
        <v>-1000000</v>
      </c>
      <c r="F22" s="67"/>
      <c r="G22" s="32">
        <f>-G23</f>
        <v>-3000000</v>
      </c>
      <c r="H22" s="67"/>
    </row>
    <row r="23" spans="2:8" ht="21" customHeight="1">
      <c r="B23" s="33" t="s">
        <v>32</v>
      </c>
      <c r="C23" s="30" t="s">
        <v>106</v>
      </c>
      <c r="D23" s="1"/>
      <c r="E23" s="55">
        <v>1000000</v>
      </c>
      <c r="F23" s="67"/>
      <c r="G23" s="55">
        <v>3000000</v>
      </c>
      <c r="H23" s="67"/>
    </row>
    <row r="24" spans="2:8" ht="21" customHeight="1">
      <c r="B24" s="36" t="s">
        <v>10</v>
      </c>
      <c r="C24" s="30" t="s">
        <v>107</v>
      </c>
      <c r="D24" s="10"/>
      <c r="E24" s="55"/>
      <c r="F24" s="55">
        <f>E25+E26</f>
        <v>0</v>
      </c>
      <c r="G24" s="55"/>
      <c r="H24" s="55">
        <f>G25+G26</f>
        <v>0</v>
      </c>
    </row>
    <row r="25" spans="2:8" ht="21" customHeight="1">
      <c r="B25" s="29" t="s">
        <v>1</v>
      </c>
      <c r="C25" s="65" t="s">
        <v>117</v>
      </c>
      <c r="D25" s="10"/>
      <c r="E25" s="53">
        <v>0</v>
      </c>
      <c r="F25" s="38"/>
      <c r="G25" s="53">
        <v>0</v>
      </c>
      <c r="H25" s="38"/>
    </row>
    <row r="26" spans="2:8" ht="21" customHeight="1">
      <c r="B26" s="29" t="s">
        <v>2</v>
      </c>
      <c r="C26" s="65" t="s">
        <v>116</v>
      </c>
      <c r="D26" s="10"/>
      <c r="E26" s="53">
        <v>0</v>
      </c>
      <c r="F26" s="31"/>
      <c r="G26" s="53">
        <v>0</v>
      </c>
      <c r="H26" s="31"/>
    </row>
    <row r="27" spans="2:8" ht="21" customHeight="1">
      <c r="B27" s="36" t="s">
        <v>11</v>
      </c>
      <c r="C27" s="30" t="s">
        <v>88</v>
      </c>
      <c r="D27" s="59"/>
      <c r="E27" s="31"/>
      <c r="F27" s="68">
        <f>F7+F20+F24</f>
        <v>-2389661</v>
      </c>
      <c r="G27" s="31"/>
      <c r="H27" s="68">
        <f>H7+H20+H24</f>
        <v>8324575</v>
      </c>
    </row>
    <row r="28" spans="2:8" ht="21" customHeight="1">
      <c r="B28" s="36" t="s">
        <v>14</v>
      </c>
      <c r="C28" s="30" t="s">
        <v>89</v>
      </c>
      <c r="D28" s="10"/>
      <c r="E28" s="31"/>
      <c r="F28" s="53">
        <f>H29</f>
        <v>14633269</v>
      </c>
      <c r="G28" s="31"/>
      <c r="H28" s="53">
        <v>6308694</v>
      </c>
    </row>
    <row r="29" spans="2:8" ht="21" customHeight="1" thickBot="1">
      <c r="B29" s="36" t="s">
        <v>15</v>
      </c>
      <c r="C29" s="30" t="s">
        <v>90</v>
      </c>
      <c r="D29" s="10"/>
      <c r="E29" s="31"/>
      <c r="F29" s="69">
        <f>+F27+F28</f>
        <v>12243608</v>
      </c>
      <c r="G29" s="31"/>
      <c r="H29" s="69">
        <f>+H27+H28</f>
        <v>14633269</v>
      </c>
    </row>
    <row r="30" spans="2:8" ht="8.25" customHeight="1" thickTop="1">
      <c r="B30" s="15"/>
      <c r="C30" s="16"/>
      <c r="D30" s="17"/>
      <c r="E30" s="27"/>
      <c r="F30" s="27"/>
      <c r="G30" s="27"/>
      <c r="H30" s="27"/>
    </row>
    <row r="31" spans="2:8" ht="10.5" customHeight="1">
      <c r="B31" s="92"/>
      <c r="C31" s="92"/>
      <c r="D31" s="92"/>
      <c r="E31" s="92"/>
      <c r="F31" s="92"/>
      <c r="G31" s="1"/>
      <c r="H31" s="1"/>
    </row>
    <row r="33" spans="6:8" ht="14.25">
      <c r="F33" s="25">
        <f>F29-재무!E9</f>
        <v>0</v>
      </c>
      <c r="H33" s="25">
        <f>H29-재무!G9</f>
        <v>0</v>
      </c>
    </row>
    <row r="34" spans="5:8" ht="14.25">
      <c r="E34" s="24"/>
      <c r="F34" s="41"/>
      <c r="G34" s="24"/>
      <c r="H34" s="41"/>
    </row>
    <row r="35" spans="5:8" ht="14.25">
      <c r="E35" s="24"/>
      <c r="F35" s="41"/>
      <c r="G35" s="24"/>
      <c r="H35" s="41"/>
    </row>
    <row r="36" spans="5:8" ht="14.25">
      <c r="E36" s="24"/>
      <c r="F36" s="41"/>
      <c r="G36" s="24"/>
      <c r="H36" s="41"/>
    </row>
    <row r="40" spans="5:8" ht="14.25">
      <c r="E40" s="40"/>
      <c r="F40" s="39"/>
      <c r="G40" s="40"/>
      <c r="H40" s="39"/>
    </row>
    <row r="41" spans="6:8" ht="14.25">
      <c r="F41" s="39"/>
      <c r="H41" s="39"/>
    </row>
  </sheetData>
  <sheetProtection/>
  <mergeCells count="7">
    <mergeCell ref="G6:H6"/>
    <mergeCell ref="B1:H1"/>
    <mergeCell ref="B2:H2"/>
    <mergeCell ref="B3:H3"/>
    <mergeCell ref="B31:F31"/>
    <mergeCell ref="B6:D6"/>
    <mergeCell ref="E6:F6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2013-02-24T14:40:11Z</cp:lastPrinted>
  <dcterms:created xsi:type="dcterms:W3CDTF">2000-10-24T02:05:43Z</dcterms:created>
  <dcterms:modified xsi:type="dcterms:W3CDTF">2019-03-06T00:40:01Z</dcterms:modified>
  <cp:category/>
  <cp:version/>
  <cp:contentType/>
  <cp:contentStatus/>
</cp:coreProperties>
</file>