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75" windowWidth="11970" windowHeight="3120" activeTab="2"/>
  </bookViews>
  <sheets>
    <sheet name="재무" sheetId="1" r:id="rId1"/>
    <sheet name="운영" sheetId="2" r:id="rId2"/>
    <sheet name="현금" sheetId="3" r:id="rId3"/>
    <sheet name="Sheet1" sheetId="4" r:id="rId4"/>
  </sheets>
  <definedNames>
    <definedName name="AS2DocOpenMode" hidden="1">"AS2DocumentEdit"</definedName>
    <definedName name="_xlnm.Print_Area" localSheetId="1">'운영'!$A$1:$H$43</definedName>
    <definedName name="_xlnm.Print_Area" localSheetId="0">'재무'!$A$1:$H$46</definedName>
    <definedName name="_xlnm.Print_Area" localSheetId="2">'현금'!$A$1:$H$33</definedName>
    <definedName name="PRINT_AREA_MI">#REF!</definedName>
    <definedName name="wrn.Aging._.and._.Trend._.Analysis." hidden="1">{#N/A,#N/A,FALSE,"Aging Summary";#N/A,#N/A,FALSE,"Ratio Analysis";#N/A,#N/A,FALSE,"Test 120 Day Accts";#N/A,#N/A,FALSE,"Tickmarks"}</definedName>
  </definedNames>
  <calcPr fullCalcOnLoad="1"/>
</workbook>
</file>

<file path=xl/sharedStrings.xml><?xml version="1.0" encoding="utf-8"?>
<sst xmlns="http://schemas.openxmlformats.org/spreadsheetml/2006/main" count="249" uniqueCount="162">
  <si>
    <t>Ⅰ.</t>
  </si>
  <si>
    <t>1.</t>
  </si>
  <si>
    <t>2.</t>
  </si>
  <si>
    <t>3.</t>
  </si>
  <si>
    <t>4.</t>
  </si>
  <si>
    <t>5.</t>
  </si>
  <si>
    <t>6.</t>
  </si>
  <si>
    <t>7.</t>
  </si>
  <si>
    <t>8.</t>
  </si>
  <si>
    <t>Ⅱ.</t>
  </si>
  <si>
    <t>Ⅲ.</t>
  </si>
  <si>
    <t>Ⅳ.</t>
  </si>
  <si>
    <t>12.</t>
  </si>
  <si>
    <t>13.</t>
  </si>
  <si>
    <t>Ⅴ.</t>
  </si>
  <si>
    <t>Ⅵ.</t>
  </si>
  <si>
    <t>감가상각비</t>
  </si>
  <si>
    <t>Ⅱ.</t>
  </si>
  <si>
    <t>과                                       목</t>
  </si>
  <si>
    <t>자산</t>
  </si>
  <si>
    <t>자산총계</t>
  </si>
  <si>
    <t>부채</t>
  </si>
  <si>
    <t>부채총계</t>
  </si>
  <si>
    <t>자본</t>
  </si>
  <si>
    <t>자본총계</t>
  </si>
  <si>
    <t>부채와자본총계</t>
  </si>
  <si>
    <t>9.</t>
  </si>
  <si>
    <t>(단위 : 원)</t>
  </si>
  <si>
    <t>1.</t>
  </si>
  <si>
    <t>10.</t>
  </si>
  <si>
    <t>가.</t>
  </si>
  <si>
    <t>나.</t>
  </si>
  <si>
    <t>다.</t>
  </si>
  <si>
    <t>라.</t>
  </si>
  <si>
    <t>IV.</t>
  </si>
  <si>
    <t>감가상각누계액</t>
  </si>
  <si>
    <t>투자자산</t>
  </si>
  <si>
    <t>11.</t>
  </si>
  <si>
    <t>II.</t>
  </si>
  <si>
    <t>III.</t>
  </si>
  <si>
    <t>유형자산</t>
  </si>
  <si>
    <t>마.</t>
  </si>
  <si>
    <t>비품</t>
  </si>
  <si>
    <t>이자수익</t>
  </si>
  <si>
    <t>V.</t>
  </si>
  <si>
    <t>VI.</t>
  </si>
  <si>
    <t>현금및현금성자산</t>
  </si>
  <si>
    <t>유동자산</t>
  </si>
  <si>
    <t>단기금융상품</t>
  </si>
  <si>
    <t>비유동자산</t>
  </si>
  <si>
    <t>기타비유동자산</t>
  </si>
  <si>
    <t>미수수익</t>
  </si>
  <si>
    <t>선급비용</t>
  </si>
  <si>
    <t>선급법인세</t>
  </si>
  <si>
    <t>시설장치</t>
  </si>
  <si>
    <t>1.</t>
  </si>
  <si>
    <t>2.</t>
  </si>
  <si>
    <t>유동부채</t>
  </si>
  <si>
    <t>미지급금</t>
  </si>
  <si>
    <t>비유동부채</t>
  </si>
  <si>
    <t>출연금</t>
  </si>
  <si>
    <t>설립출연금</t>
  </si>
  <si>
    <t>기타순자산</t>
  </si>
  <si>
    <t>임차보증금</t>
  </si>
  <si>
    <t>사업수익</t>
  </si>
  <si>
    <t>사업비용</t>
  </si>
  <si>
    <t>직원급여및상여금</t>
  </si>
  <si>
    <t>14.</t>
  </si>
  <si>
    <t>15.</t>
  </si>
  <si>
    <t>16.</t>
  </si>
  <si>
    <t>17.</t>
  </si>
  <si>
    <t>19.</t>
  </si>
  <si>
    <t>사업외수익</t>
  </si>
  <si>
    <t>사업외비용</t>
  </si>
  <si>
    <t>사업활동현금흐름</t>
  </si>
  <si>
    <t>기초의현금</t>
  </si>
  <si>
    <t>기말의현금</t>
  </si>
  <si>
    <t>기타순자산</t>
  </si>
  <si>
    <t>복리후생비</t>
  </si>
  <si>
    <t>여비교통비</t>
  </si>
  <si>
    <t>통신비</t>
  </si>
  <si>
    <t>수도광열비</t>
  </si>
  <si>
    <t>전력비</t>
  </si>
  <si>
    <t>세금과공과</t>
  </si>
  <si>
    <t xml:space="preserve">감가상각비                    </t>
  </si>
  <si>
    <t>수선비</t>
  </si>
  <si>
    <t>보험료</t>
  </si>
  <si>
    <t>도서인쇄비</t>
  </si>
  <si>
    <t>소모품비</t>
  </si>
  <si>
    <t>용역비</t>
  </si>
  <si>
    <t>업무추진비</t>
  </si>
  <si>
    <t>사무용품비</t>
  </si>
  <si>
    <t>지급수수료</t>
  </si>
  <si>
    <t>재   무   상   태   표</t>
  </si>
  <si>
    <t>(계속)</t>
  </si>
  <si>
    <t>재무상태표-계속</t>
  </si>
  <si>
    <t>운영성과표-계속</t>
  </si>
  <si>
    <t>운   영   성   과   표</t>
  </si>
  <si>
    <t>퇴직급여</t>
  </si>
  <si>
    <t>퇴직급여충당금</t>
  </si>
  <si>
    <t>도비보조금</t>
  </si>
  <si>
    <t>회의비</t>
  </si>
  <si>
    <t>나.</t>
  </si>
  <si>
    <t>현   금   흐   름   표</t>
  </si>
  <si>
    <t>18.</t>
  </si>
  <si>
    <t>잡급</t>
  </si>
  <si>
    <t>경상북도청소년육성재단사무처</t>
  </si>
  <si>
    <t>경상북도청소년육성재단사무처</t>
  </si>
  <si>
    <t>경상북도청소년육성재단사무처</t>
  </si>
  <si>
    <t>현금의증가(감소)(Ⅰ+Ⅱ+Ⅲ)</t>
  </si>
  <si>
    <t>재무활동으로인한현금흐름</t>
  </si>
  <si>
    <t>사업활동으로인한자산·부채의변동</t>
  </si>
  <si>
    <t>순자산의 증(감)</t>
  </si>
  <si>
    <t>당기순자산의증(감)</t>
  </si>
  <si>
    <t>제 5 기 2015년 12월 31일 현재</t>
  </si>
  <si>
    <t>퇴직연금운용자산</t>
  </si>
  <si>
    <t>제 5 기 2015년 1월 1일부터 2015년 12월 31일까지</t>
  </si>
  <si>
    <t>교육훈련비</t>
  </si>
  <si>
    <t>현금의유출이없는비용등의가산</t>
  </si>
  <si>
    <t>현금의유입이없는수익등의차감</t>
  </si>
  <si>
    <t>재무활동으로인한현금유출액</t>
  </si>
  <si>
    <t>재무활동으로인한현금유입액</t>
  </si>
  <si>
    <t>미수수익의 감소(증가)</t>
  </si>
  <si>
    <t>선급비용의 감소(증가)</t>
  </si>
  <si>
    <t>선급법인세의 감소(증가)</t>
  </si>
  <si>
    <t>미지급금의증가(감소)</t>
  </si>
  <si>
    <t>투자활동으로인한현금흐름</t>
  </si>
  <si>
    <t>투자활동으로인한현금유입액</t>
  </si>
  <si>
    <t>투자활동으로인한현금유출액</t>
  </si>
  <si>
    <t>단기금융상품의 취득</t>
  </si>
  <si>
    <t>퇴직급여운영자산의증가</t>
  </si>
  <si>
    <t>20.</t>
  </si>
  <si>
    <t>제 6 기 2016년 12월 31일 현재</t>
  </si>
  <si>
    <t>제          6 (당)        기</t>
  </si>
  <si>
    <t>제          5 (전)        기</t>
  </si>
  <si>
    <t>제 6 기 2016년 1월 1일부터 2016년 12월 31일까지</t>
  </si>
  <si>
    <t>제 5 기 2015년 1월 1일부터 2015년 12월 31일까지</t>
  </si>
  <si>
    <t>(당기순자산의 감소: 66,456,554원,
 전기순자산의 증가: 29,316,784원)</t>
  </si>
  <si>
    <t>21.</t>
  </si>
  <si>
    <t>잡이익</t>
  </si>
  <si>
    <t>사업이익(손실)</t>
  </si>
  <si>
    <t>퇴직금의 지급</t>
  </si>
  <si>
    <t>바.</t>
  </si>
  <si>
    <t>임차보증금의회수</t>
  </si>
  <si>
    <t>단기금융상품의감소</t>
  </si>
  <si>
    <t>계정과목</t>
  </si>
  <si>
    <t xml:space="preserve"> 기 초</t>
  </si>
  <si>
    <t>취 득</t>
  </si>
  <si>
    <t xml:space="preserve"> 처 분</t>
  </si>
  <si>
    <t>대체및폐기</t>
  </si>
  <si>
    <t xml:space="preserve"> 기 말</t>
  </si>
  <si>
    <t>토지</t>
  </si>
  <si>
    <t>-</t>
  </si>
  <si>
    <t>-　</t>
  </si>
  <si>
    <t>건물</t>
  </si>
  <si>
    <t>시설장치</t>
  </si>
  <si>
    <t>차량운반구</t>
  </si>
  <si>
    <t>비품</t>
  </si>
  <si>
    <t>합계</t>
  </si>
  <si>
    <t xml:space="preserve"> 취 득</t>
  </si>
  <si>
    <t xml:space="preserve"> 대체및폐기</t>
  </si>
  <si>
    <t>경상북도청소년박람회운영</t>
  </si>
</sst>
</file>

<file path=xl/styles.xml><?xml version="1.0" encoding="utf-8"?>
<styleSheet xmlns="http://schemas.openxmlformats.org/spreadsheetml/2006/main">
  <numFmts count="4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\(&quot;주&quot;&quot;석&quot;#0\)"/>
    <numFmt numFmtId="183" formatCode="\(###,###\)"/>
    <numFmt numFmtId="184" formatCode="_ * #,##0_ ;_ * \-#,##0_ ;_ * &quot;-&quot;_ ;_ @_ "/>
    <numFmt numFmtId="185" formatCode="#,##0_);\(#,##0\)"/>
    <numFmt numFmtId="186" formatCode="#,##0_);[Red]\(#,##0\)"/>
    <numFmt numFmtId="187" formatCode="mm&quot;/&quot;dd&quot;/&quot;yy"/>
    <numFmt numFmtId="188" formatCode="#,##0.00_);[Red]\(#,##0.00\)"/>
    <numFmt numFmtId="189" formatCode="#,##0.00_ "/>
    <numFmt numFmtId="190" formatCode="#."/>
    <numFmt numFmtId="191" formatCode="#,##0;[Red]&quot;-&quot;#,##0"/>
    <numFmt numFmtId="192" formatCode="_ * #,##0.00_ ;_ * &quot;₩&quot;\!\-#,##0.00_ ;_ * &quot;-&quot;??_ ;_ @_ "/>
    <numFmt numFmtId="193" formatCode="_-* #,##0.0000000_-;\-* #,##0.0000000_-;_-* &quot;-&quot;_-;_-@_-"/>
    <numFmt numFmtId="194" formatCode="#,##0;\(\-\)\(#,##0\)"/>
    <numFmt numFmtId="195" formatCode="#,##0_);\(#,##0\);\(\-\)"/>
    <numFmt numFmtId="196" formatCode="#,##0;\(\-\)#,##0"/>
    <numFmt numFmtId="197" formatCode="#,##0;\(\-\)##,#00"/>
    <numFmt numFmtId="198" formatCode="#,##0;\(\-\)##,#00\ ."/>
    <numFmt numFmtId="199" formatCode="#,##0;\(\-\)##,#00\ "/>
    <numFmt numFmtId="200" formatCode="#,##0_);[Red]&quot;₩&quot;\!\(#,##0&quot;₩&quot;\!\)"/>
    <numFmt numFmtId="201" formatCode="##,##0"/>
    <numFmt numFmtId="202" formatCode="0_);\(0\)"/>
    <numFmt numFmtId="203" formatCode="[$-412]yyyy&quot;년&quot;\ m&quot;월&quot;\ d&quot;일&quot;\ dddd"/>
    <numFmt numFmtId="204" formatCode="[$-412]AM/PM\ h:mm:ss"/>
    <numFmt numFmtId="205" formatCode="#,###;\-#,###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  <numFmt numFmtId="210" formatCode="###,##0"/>
    <numFmt numFmtId="211" formatCode="_(* #,##0_);_(* \(#,##0\);_(* &quot;-&quot;_);_(@_)"/>
    <numFmt numFmtId="212" formatCode="#,##0_ "/>
  </numFmts>
  <fonts count="63">
    <font>
      <sz val="11"/>
      <name val="돋움"/>
      <family val="3"/>
    </font>
    <font>
      <b/>
      <sz val="18"/>
      <name val="바탕"/>
      <family val="1"/>
    </font>
    <font>
      <sz val="10"/>
      <name val="바탕"/>
      <family val="1"/>
    </font>
    <font>
      <sz val="10"/>
      <name val="Times New Roman"/>
      <family val="1"/>
    </font>
    <font>
      <sz val="12"/>
      <name val="바탕"/>
      <family val="1"/>
    </font>
    <font>
      <sz val="8"/>
      <name val="돋움"/>
      <family val="3"/>
    </font>
    <font>
      <sz val="8"/>
      <name val="바탕"/>
      <family val="1"/>
    </font>
    <font>
      <b/>
      <u val="single"/>
      <sz val="10"/>
      <name val="바탕"/>
      <family val="1"/>
    </font>
    <font>
      <b/>
      <sz val="10"/>
      <name val="바탕"/>
      <family val="1"/>
    </font>
    <font>
      <sz val="11"/>
      <name val="바탕"/>
      <family val="1"/>
    </font>
    <font>
      <sz val="12"/>
      <name val="바탕체"/>
      <family val="1"/>
    </font>
    <font>
      <sz val="8"/>
      <name val="바탕체"/>
      <family val="1"/>
    </font>
    <font>
      <b/>
      <sz val="10"/>
      <name val="Times New Roman"/>
      <family val="1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"/>
      <color indexed="18"/>
      <name val="Courier"/>
      <family val="3"/>
    </font>
    <font>
      <sz val="10"/>
      <name val="굴림체"/>
      <family val="3"/>
    </font>
    <font>
      <b/>
      <sz val="12"/>
      <name val="Arial"/>
      <family val="2"/>
    </font>
    <font>
      <sz val="10"/>
      <name val="바탕체"/>
      <family val="1"/>
    </font>
    <font>
      <sz val="9"/>
      <name val="바탕"/>
      <family val="1"/>
    </font>
    <font>
      <sz val="10"/>
      <name val="Arial"/>
      <family val="2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color indexed="8"/>
      <name val="바탕체"/>
      <family val="1"/>
    </font>
    <font>
      <sz val="10"/>
      <color indexed="8"/>
      <name val="새굴림"/>
      <family val="1"/>
    </font>
    <font>
      <sz val="9"/>
      <color indexed="8"/>
      <name val="바탕체"/>
      <family val="1"/>
    </font>
    <font>
      <sz val="9"/>
      <color indexed="10"/>
      <name val="바탕체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rgb="FF000000"/>
      <name val="바탕체"/>
      <family val="1"/>
    </font>
    <font>
      <sz val="10"/>
      <color rgb="FF000000"/>
      <name val="새굴림"/>
      <family val="1"/>
    </font>
    <font>
      <sz val="9"/>
      <color rgb="FF000000"/>
      <name val="바탕체"/>
      <family val="1"/>
    </font>
    <font>
      <sz val="9"/>
      <color rgb="FFFF0000"/>
      <name val="바탕체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0" fontId="17" fillId="0" borderId="1" applyNumberFormat="0" applyAlignment="0" applyProtection="0"/>
    <xf numFmtId="0" fontId="17" fillId="0" borderId="2">
      <alignment horizontal="left" vertical="center"/>
      <protection/>
    </xf>
    <xf numFmtId="190" fontId="15" fillId="0" borderId="0">
      <alignment/>
      <protection locked="0"/>
    </xf>
    <xf numFmtId="191" fontId="18" fillId="0" borderId="0">
      <alignment/>
      <protection/>
    </xf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3" applyNumberFormat="0" applyAlignment="0" applyProtection="0"/>
    <xf numFmtId="0" fontId="46" fillId="27" borderId="0" applyNumberFormat="0" applyBorder="0" applyAlignment="0" applyProtection="0"/>
    <xf numFmtId="0" fontId="0" fillId="28" borderId="4" applyNumberFormat="0" applyFont="0" applyAlignment="0" applyProtection="0"/>
    <xf numFmtId="9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52" fillId="31" borderId="3" applyNumberFormat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6" fillId="0" borderId="10" applyNumberFormat="0" applyFill="0" applyAlignment="0" applyProtection="0"/>
    <xf numFmtId="0" fontId="56" fillId="0" borderId="0" applyNumberFormat="0" applyFill="0" applyBorder="0" applyAlignment="0" applyProtection="0"/>
    <xf numFmtId="0" fontId="57" fillId="32" borderId="0" applyNumberFormat="0" applyBorder="0" applyAlignment="0" applyProtection="0"/>
    <xf numFmtId="0" fontId="58" fillId="26" borderId="11" applyNumberFormat="0" applyAlignment="0" applyProtection="0"/>
    <xf numFmtId="0" fontId="10" fillId="0" borderId="0" applyFont="0" applyFill="0" applyBorder="0" applyAlignment="0" applyProtection="0"/>
    <xf numFmtId="184" fontId="16" fillId="0" borderId="0" applyFont="0" applyFill="0" applyBorder="0" applyAlignment="0" applyProtection="0"/>
    <xf numFmtId="192" fontId="1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3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3" fontId="7" fillId="0" borderId="0" xfId="0" applyNumberFormat="1" applyFont="1" applyAlignment="1">
      <alignment vertical="center"/>
    </xf>
    <xf numFmtId="3" fontId="8" fillId="0" borderId="0" xfId="0" applyNumberFormat="1" applyFont="1" applyAlignment="1">
      <alignment vertical="center"/>
    </xf>
    <xf numFmtId="182" fontId="2" fillId="0" borderId="0" xfId="0" applyNumberFormat="1" applyFont="1" applyAlignment="1">
      <alignment horizontal="left" vertical="center"/>
    </xf>
    <xf numFmtId="182" fontId="2" fillId="0" borderId="0" xfId="0" applyNumberFormat="1" applyFont="1" applyAlignment="1">
      <alignment vertical="center"/>
    </xf>
    <xf numFmtId="3" fontId="2" fillId="0" borderId="0" xfId="0" applyNumberFormat="1" applyFont="1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182" fontId="8" fillId="0" borderId="12" xfId="0" applyNumberFormat="1" applyFont="1" applyBorder="1" applyAlignment="1">
      <alignment horizontal="left" vertical="center"/>
    </xf>
    <xf numFmtId="3" fontId="2" fillId="0" borderId="13" xfId="0" applyNumberFormat="1" applyFont="1" applyBorder="1" applyAlignment="1">
      <alignment vertical="center"/>
    </xf>
    <xf numFmtId="182" fontId="2" fillId="0" borderId="0" xfId="0" applyNumberFormat="1" applyFont="1" applyBorder="1" applyAlignment="1">
      <alignment horizontal="left" vertical="center"/>
    </xf>
    <xf numFmtId="3" fontId="2" fillId="0" borderId="13" xfId="0" applyNumberFormat="1" applyFont="1" applyBorder="1" applyAlignment="1" quotePrefix="1">
      <alignment horizontal="right" vertical="center"/>
    </xf>
    <xf numFmtId="41" fontId="3" fillId="0" borderId="14" xfId="69" applyFont="1" applyBorder="1" applyAlignment="1">
      <alignment vertical="center"/>
    </xf>
    <xf numFmtId="183" fontId="3" fillId="0" borderId="14" xfId="0" applyNumberFormat="1" applyFont="1" applyBorder="1" applyAlignment="1">
      <alignment vertical="center"/>
    </xf>
    <xf numFmtId="3" fontId="2" fillId="0" borderId="13" xfId="0" applyNumberFormat="1" applyFont="1" applyBorder="1" applyAlignment="1">
      <alignment horizontal="left" vertical="center"/>
    </xf>
    <xf numFmtId="3" fontId="2" fillId="0" borderId="15" xfId="0" applyNumberFormat="1" applyFont="1" applyBorder="1" applyAlignment="1" quotePrefix="1">
      <alignment horizontal="right" vertical="center"/>
    </xf>
    <xf numFmtId="3" fontId="2" fillId="0" borderId="16" xfId="0" applyNumberFormat="1" applyFont="1" applyBorder="1" applyAlignment="1">
      <alignment horizontal="distributed" vertical="center"/>
    </xf>
    <xf numFmtId="182" fontId="2" fillId="0" borderId="16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horizontal="left" vertical="center"/>
    </xf>
    <xf numFmtId="182" fontId="8" fillId="0" borderId="0" xfId="0" applyNumberFormat="1" applyFont="1" applyBorder="1" applyAlignment="1">
      <alignment horizontal="left" vertical="center"/>
    </xf>
    <xf numFmtId="41" fontId="12" fillId="0" borderId="17" xfId="69" applyFont="1" applyBorder="1" applyAlignment="1">
      <alignment vertical="center"/>
    </xf>
    <xf numFmtId="41" fontId="12" fillId="0" borderId="18" xfId="69" applyFont="1" applyBorder="1" applyAlignment="1">
      <alignment vertical="center"/>
    </xf>
    <xf numFmtId="3" fontId="2" fillId="0" borderId="15" xfId="0" applyNumberFormat="1" applyFont="1" applyBorder="1" applyAlignment="1">
      <alignment vertical="center"/>
    </xf>
    <xf numFmtId="185" fontId="2" fillId="0" borderId="0" xfId="0" applyNumberFormat="1" applyFont="1" applyAlignment="1">
      <alignment horizontal="left" vertical="center"/>
    </xf>
    <xf numFmtId="185" fontId="3" fillId="0" borderId="0" xfId="0" applyNumberFormat="1" applyFont="1" applyAlignment="1">
      <alignment horizontal="left" vertical="center"/>
    </xf>
    <xf numFmtId="185" fontId="12" fillId="0" borderId="19" xfId="0" applyNumberFormat="1" applyFont="1" applyBorder="1" applyAlignment="1">
      <alignment horizontal="left" vertical="center"/>
    </xf>
    <xf numFmtId="185" fontId="3" fillId="0" borderId="20" xfId="0" applyNumberFormat="1" applyFont="1" applyBorder="1" applyAlignment="1">
      <alignment horizontal="left" vertical="center"/>
    </xf>
    <xf numFmtId="3" fontId="2" fillId="0" borderId="0" xfId="0" applyNumberFormat="1" applyFont="1" applyAlignment="1">
      <alignment horizontal="distributed" vertical="center"/>
    </xf>
    <xf numFmtId="186" fontId="2" fillId="0" borderId="21" xfId="89" applyNumberFormat="1" applyFont="1" applyBorder="1" applyAlignment="1">
      <alignment horizontal="left" vertical="center"/>
      <protection/>
    </xf>
    <xf numFmtId="186" fontId="2" fillId="0" borderId="12" xfId="89" applyNumberFormat="1" applyFont="1" applyBorder="1" applyAlignment="1">
      <alignment horizontal="distributed" vertical="center"/>
      <protection/>
    </xf>
    <xf numFmtId="186" fontId="3" fillId="0" borderId="19" xfId="89" applyNumberFormat="1" applyFont="1" applyBorder="1" applyAlignment="1">
      <alignment vertical="center"/>
      <protection/>
    </xf>
    <xf numFmtId="186" fontId="2" fillId="0" borderId="13" xfId="89" applyNumberFormat="1" applyFont="1" applyBorder="1" applyAlignment="1" quotePrefix="1">
      <alignment horizontal="center" vertical="center"/>
      <protection/>
    </xf>
    <xf numFmtId="186" fontId="2" fillId="0" borderId="0" xfId="89" applyNumberFormat="1" applyFont="1" applyBorder="1" applyAlignment="1">
      <alignment horizontal="distributed" vertical="center"/>
      <protection/>
    </xf>
    <xf numFmtId="186" fontId="3" fillId="0" borderId="14" xfId="89" applyNumberFormat="1" applyFont="1" applyBorder="1" applyAlignment="1">
      <alignment vertical="center"/>
      <protection/>
    </xf>
    <xf numFmtId="185" fontId="3" fillId="0" borderId="20" xfId="89" applyNumberFormat="1" applyFont="1" applyFill="1" applyBorder="1" applyAlignment="1">
      <alignment vertical="center"/>
      <protection/>
    </xf>
    <xf numFmtId="186" fontId="2" fillId="0" borderId="13" xfId="90" applyNumberFormat="1" applyFont="1" applyBorder="1" applyAlignment="1">
      <alignment horizontal="right" vertical="center"/>
      <protection/>
    </xf>
    <xf numFmtId="185" fontId="3" fillId="0" borderId="14" xfId="89" applyNumberFormat="1" applyFont="1" applyFill="1" applyBorder="1" applyAlignment="1">
      <alignment vertical="center"/>
      <protection/>
    </xf>
    <xf numFmtId="186" fontId="2" fillId="0" borderId="13" xfId="90" applyNumberFormat="1" applyFont="1" applyBorder="1" applyAlignment="1">
      <alignment horizontal="left" vertical="center"/>
      <protection/>
    </xf>
    <xf numFmtId="186" fontId="2" fillId="0" borderId="13" xfId="89" applyNumberFormat="1" applyFont="1" applyBorder="1" applyAlignment="1">
      <alignment horizontal="left" vertical="center"/>
      <protection/>
    </xf>
    <xf numFmtId="186" fontId="2" fillId="0" borderId="13" xfId="90" applyNumberFormat="1" applyFont="1" applyFill="1" applyBorder="1" applyAlignment="1">
      <alignment horizontal="right" vertical="center"/>
      <protection/>
    </xf>
    <xf numFmtId="186" fontId="3" fillId="0" borderId="14" xfId="89" applyNumberFormat="1" applyFont="1" applyFill="1" applyBorder="1" applyAlignment="1">
      <alignment vertical="center"/>
      <protection/>
    </xf>
    <xf numFmtId="185" fontId="3" fillId="0" borderId="0" xfId="0" applyNumberFormat="1" applyFont="1" applyAlignment="1">
      <alignment horizontal="right" vertical="center"/>
    </xf>
    <xf numFmtId="182" fontId="2" fillId="0" borderId="0" xfId="0" applyNumberFormat="1" applyFont="1" applyAlignment="1" quotePrefix="1">
      <alignment horizontal="left" vertical="center"/>
    </xf>
    <xf numFmtId="10" fontId="3" fillId="0" borderId="0" xfId="64" applyNumberFormat="1" applyFont="1" applyAlignment="1">
      <alignment horizontal="left" vertical="center"/>
    </xf>
    <xf numFmtId="185" fontId="3" fillId="0" borderId="14" xfId="69" applyNumberFormat="1" applyFont="1" applyBorder="1" applyAlignment="1">
      <alignment vertical="center"/>
    </xf>
    <xf numFmtId="185" fontId="2" fillId="0" borderId="16" xfId="0" applyNumberFormat="1" applyFont="1" applyBorder="1" applyAlignment="1">
      <alignment horizontal="left" vertical="center"/>
    </xf>
    <xf numFmtId="3" fontId="2" fillId="0" borderId="16" xfId="0" applyNumberFormat="1" applyFont="1" applyBorder="1" applyAlignment="1">
      <alignment horizontal="right" vertical="center"/>
    </xf>
    <xf numFmtId="185" fontId="3" fillId="0" borderId="14" xfId="0" applyNumberFormat="1" applyFont="1" applyBorder="1" applyAlignment="1">
      <alignment horizontal="left" vertical="center"/>
    </xf>
    <xf numFmtId="182" fontId="2" fillId="0" borderId="22" xfId="0" applyNumberFormat="1" applyFont="1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185" fontId="3" fillId="0" borderId="14" xfId="0" applyNumberFormat="1" applyFont="1" applyBorder="1" applyAlignment="1">
      <alignment horizontal="right" vertical="center"/>
    </xf>
    <xf numFmtId="41" fontId="3" fillId="0" borderId="20" xfId="69" applyFont="1" applyFill="1" applyBorder="1" applyAlignment="1">
      <alignment vertical="center"/>
    </xf>
    <xf numFmtId="186" fontId="3" fillId="0" borderId="20" xfId="89" applyNumberFormat="1" applyFont="1" applyFill="1" applyBorder="1" applyAlignment="1">
      <alignment vertical="center"/>
      <protection/>
    </xf>
    <xf numFmtId="41" fontId="3" fillId="0" borderId="14" xfId="69" applyFont="1" applyFill="1" applyBorder="1" applyAlignment="1">
      <alignment vertical="center"/>
    </xf>
    <xf numFmtId="0" fontId="4" fillId="0" borderId="14" xfId="0" applyFont="1" applyBorder="1" applyAlignment="1">
      <alignment vertical="center"/>
    </xf>
    <xf numFmtId="182" fontId="19" fillId="0" borderId="0" xfId="0" applyNumberFormat="1" applyFont="1" applyBorder="1" applyAlignment="1">
      <alignment horizontal="left" vertical="center"/>
    </xf>
    <xf numFmtId="182" fontId="2" fillId="0" borderId="0" xfId="0" applyNumberFormat="1" applyFont="1" applyBorder="1" applyAlignment="1">
      <alignment horizontal="fill" vertical="center" shrinkToFit="1"/>
    </xf>
    <xf numFmtId="202" fontId="2" fillId="0" borderId="13" xfId="0" applyNumberFormat="1" applyFont="1" applyBorder="1" applyAlignment="1">
      <alignment horizontal="center" vertical="center"/>
    </xf>
    <xf numFmtId="185" fontId="12" fillId="0" borderId="19" xfId="0" applyNumberFormat="1" applyFont="1" applyBorder="1" applyAlignment="1">
      <alignment horizontal="right" vertical="center"/>
    </xf>
    <xf numFmtId="41" fontId="3" fillId="0" borderId="14" xfId="69" applyFont="1" applyBorder="1" applyAlignment="1">
      <alignment horizontal="right" vertical="center"/>
    </xf>
    <xf numFmtId="185" fontId="3" fillId="0" borderId="14" xfId="69" applyNumberFormat="1" applyFont="1" applyBorder="1" applyAlignment="1">
      <alignment horizontal="right" vertical="center"/>
    </xf>
    <xf numFmtId="41" fontId="3" fillId="0" borderId="20" xfId="69" applyFont="1" applyBorder="1" applyAlignment="1">
      <alignment vertical="center"/>
    </xf>
    <xf numFmtId="186" fontId="2" fillId="0" borderId="0" xfId="89" applyNumberFormat="1" applyFont="1" applyBorder="1" applyAlignment="1">
      <alignment vertical="center"/>
      <protection/>
    </xf>
    <xf numFmtId="186" fontId="9" fillId="0" borderId="22" xfId="89" applyNumberFormat="1" applyFont="1" applyFill="1" applyBorder="1" applyAlignment="1">
      <alignment vertical="center"/>
      <protection/>
    </xf>
    <xf numFmtId="185" fontId="3" fillId="0" borderId="14" xfId="89" applyNumberFormat="1" applyFont="1" applyBorder="1" applyAlignment="1">
      <alignment vertical="center"/>
      <protection/>
    </xf>
    <xf numFmtId="185" fontId="3" fillId="0" borderId="17" xfId="89" applyNumberFormat="1" applyFont="1" applyBorder="1" applyAlignment="1">
      <alignment vertical="center"/>
      <protection/>
    </xf>
    <xf numFmtId="185" fontId="3" fillId="0" borderId="19" xfId="89" applyNumberFormat="1" applyFont="1" applyFill="1" applyBorder="1" applyAlignment="1">
      <alignment vertical="center"/>
      <protection/>
    </xf>
    <xf numFmtId="185" fontId="12" fillId="0" borderId="18" xfId="69" applyNumberFormat="1" applyFont="1" applyBorder="1" applyAlignment="1">
      <alignment vertical="center"/>
    </xf>
    <xf numFmtId="185" fontId="12" fillId="0" borderId="17" xfId="69" applyNumberFormat="1" applyFont="1" applyBorder="1" applyAlignment="1">
      <alignment vertical="center"/>
    </xf>
    <xf numFmtId="185" fontId="3" fillId="0" borderId="14" xfId="70" applyNumberFormat="1" applyFont="1" applyBorder="1" applyAlignment="1">
      <alignment horizontal="right" vertical="center"/>
    </xf>
    <xf numFmtId="41" fontId="3" fillId="0" borderId="14" xfId="70" applyFont="1" applyBorder="1" applyAlignment="1">
      <alignment vertical="center"/>
    </xf>
    <xf numFmtId="185" fontId="3" fillId="0" borderId="14" xfId="70" applyNumberFormat="1" applyFont="1" applyBorder="1" applyAlignment="1">
      <alignment vertical="center"/>
    </xf>
    <xf numFmtId="41" fontId="3" fillId="0" borderId="14" xfId="70" applyFont="1" applyBorder="1" applyAlignment="1">
      <alignment horizontal="right" vertical="center"/>
    </xf>
    <xf numFmtId="41" fontId="3" fillId="0" borderId="13" xfId="70" applyFont="1" applyBorder="1" applyAlignment="1">
      <alignment vertical="center"/>
    </xf>
    <xf numFmtId="41" fontId="3" fillId="0" borderId="0" xfId="70" applyFont="1" applyBorder="1" applyAlignment="1">
      <alignment horizontal="left" vertical="center"/>
    </xf>
    <xf numFmtId="3" fontId="2" fillId="0" borderId="0" xfId="87" applyNumberFormat="1" applyFont="1" applyBorder="1" applyAlignment="1">
      <alignment horizontal="distributed" vertical="center"/>
      <protection/>
    </xf>
    <xf numFmtId="41" fontId="3" fillId="0" borderId="13" xfId="69" applyFont="1" applyFill="1" applyBorder="1" applyAlignment="1">
      <alignment vertical="center"/>
    </xf>
    <xf numFmtId="0" fontId="8" fillId="0" borderId="0" xfId="0" applyFont="1" applyBorder="1" applyAlignment="1">
      <alignment horizontal="distributed" vertical="center"/>
    </xf>
    <xf numFmtId="41" fontId="3" fillId="0" borderId="0" xfId="69" applyFont="1" applyBorder="1" applyAlignment="1">
      <alignment horizontal="right" vertical="center"/>
    </xf>
    <xf numFmtId="185" fontId="12" fillId="0" borderId="14" xfId="0" applyNumberFormat="1" applyFont="1" applyBorder="1" applyAlignment="1">
      <alignment horizontal="left" vertical="center"/>
    </xf>
    <xf numFmtId="3" fontId="2" fillId="0" borderId="0" xfId="87" applyNumberFormat="1" applyFont="1" applyFill="1" applyBorder="1" applyAlignment="1">
      <alignment horizontal="distributed" vertical="center"/>
      <protection/>
    </xf>
    <xf numFmtId="41" fontId="3" fillId="0" borderId="0" xfId="69" applyFont="1" applyAlignment="1">
      <alignment horizontal="left" vertical="center"/>
    </xf>
    <xf numFmtId="3" fontId="2" fillId="0" borderId="0" xfId="0" applyNumberFormat="1" applyFont="1" applyFill="1" applyBorder="1" applyAlignment="1">
      <alignment horizontal="distributed" vertical="center"/>
    </xf>
    <xf numFmtId="41" fontId="3" fillId="0" borderId="0" xfId="64" applyNumberFormat="1" applyFont="1" applyAlignment="1">
      <alignment horizontal="left" vertical="center"/>
    </xf>
    <xf numFmtId="185" fontId="3" fillId="0" borderId="20" xfId="69" applyNumberFormat="1" applyFont="1" applyBorder="1" applyAlignment="1">
      <alignment vertical="center"/>
    </xf>
    <xf numFmtId="186" fontId="3" fillId="0" borderId="22" xfId="89" applyNumberFormat="1" applyFont="1" applyFill="1" applyBorder="1" applyAlignment="1">
      <alignment vertical="center"/>
      <protection/>
    </xf>
    <xf numFmtId="3" fontId="0" fillId="0" borderId="0" xfId="0" applyNumberFormat="1" applyAlignment="1">
      <alignment/>
    </xf>
    <xf numFmtId="3" fontId="59" fillId="0" borderId="23" xfId="0" applyNumberFormat="1" applyFont="1" applyBorder="1" applyAlignment="1">
      <alignment horizontal="right" vertical="center" wrapText="1"/>
    </xf>
    <xf numFmtId="3" fontId="59" fillId="0" borderId="24" xfId="0" applyNumberFormat="1" applyFont="1" applyBorder="1" applyAlignment="1">
      <alignment horizontal="right" vertical="center" wrapText="1"/>
    </xf>
    <xf numFmtId="0" fontId="59" fillId="0" borderId="24" xfId="0" applyFont="1" applyBorder="1" applyAlignment="1">
      <alignment horizontal="right" vertical="center" wrapText="1"/>
    </xf>
    <xf numFmtId="3" fontId="60" fillId="0" borderId="24" xfId="0" applyNumberFormat="1" applyFont="1" applyBorder="1" applyAlignment="1">
      <alignment horizontal="right" vertical="center" wrapText="1"/>
    </xf>
    <xf numFmtId="0" fontId="18" fillId="0" borderId="23" xfId="0" applyFont="1" applyBorder="1" applyAlignment="1">
      <alignment horizontal="justify" vertical="center" wrapText="1"/>
    </xf>
    <xf numFmtId="0" fontId="18" fillId="0" borderId="25" xfId="0" applyFont="1" applyBorder="1" applyAlignment="1">
      <alignment horizontal="justify" vertical="center" wrapText="1"/>
    </xf>
    <xf numFmtId="0" fontId="18" fillId="0" borderId="24" xfId="0" applyFont="1" applyBorder="1" applyAlignment="1">
      <alignment horizontal="justify" vertical="center" wrapText="1"/>
    </xf>
    <xf numFmtId="0" fontId="61" fillId="0" borderId="26" xfId="0" applyFont="1" applyBorder="1" applyAlignment="1">
      <alignment horizontal="right" vertical="center" wrapText="1"/>
    </xf>
    <xf numFmtId="3" fontId="61" fillId="0" borderId="26" xfId="0" applyNumberFormat="1" applyFont="1" applyBorder="1" applyAlignment="1">
      <alignment horizontal="right" vertical="center" wrapText="1"/>
    </xf>
    <xf numFmtId="3" fontId="62" fillId="0" borderId="26" xfId="0" applyNumberFormat="1" applyFont="1" applyBorder="1" applyAlignment="1">
      <alignment horizontal="right" vertical="center" wrapText="1"/>
    </xf>
    <xf numFmtId="3" fontId="2" fillId="0" borderId="12" xfId="0" applyNumberFormat="1" applyFont="1" applyBorder="1" applyAlignment="1">
      <alignment horizontal="center" vertical="center"/>
    </xf>
    <xf numFmtId="3" fontId="8" fillId="0" borderId="21" xfId="0" applyNumberFormat="1" applyFont="1" applyBorder="1" applyAlignment="1">
      <alignment horizontal="distributed" vertical="center"/>
    </xf>
    <xf numFmtId="3" fontId="8" fillId="0" borderId="12" xfId="0" applyNumberFormat="1" applyFont="1" applyBorder="1" applyAlignment="1">
      <alignment horizontal="distributed" vertical="center"/>
    </xf>
    <xf numFmtId="0" fontId="8" fillId="0" borderId="13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3" fontId="8" fillId="0" borderId="13" xfId="0" applyNumberFormat="1" applyFont="1" applyBorder="1" applyAlignment="1">
      <alignment horizontal="distributed" vertical="center"/>
    </xf>
    <xf numFmtId="3" fontId="8" fillId="0" borderId="0" xfId="0" applyNumberFormat="1" applyFont="1" applyBorder="1" applyAlignment="1">
      <alignment horizontal="distributed" vertical="center"/>
    </xf>
    <xf numFmtId="3" fontId="2" fillId="0" borderId="27" xfId="0" applyNumberFormat="1" applyFont="1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28" xfId="0" applyBorder="1" applyAlignment="1">
      <alignment/>
    </xf>
    <xf numFmtId="185" fontId="2" fillId="0" borderId="27" xfId="0" applyNumberFormat="1" applyFont="1" applyBorder="1" applyAlignment="1">
      <alignment horizontal="center" vertical="center"/>
    </xf>
    <xf numFmtId="185" fontId="2" fillId="0" borderId="28" xfId="0" applyNumberFormat="1" applyFont="1" applyBorder="1" applyAlignment="1">
      <alignment horizontal="center" vertical="center"/>
    </xf>
    <xf numFmtId="3" fontId="19" fillId="0" borderId="0" xfId="0" applyNumberFormat="1" applyFont="1" applyFill="1" applyBorder="1" applyAlignment="1">
      <alignment horizontal="left" vertical="center" wrapText="1" shrinkToFit="1"/>
    </xf>
    <xf numFmtId="3" fontId="19" fillId="0" borderId="22" xfId="0" applyNumberFormat="1" applyFont="1" applyFill="1" applyBorder="1" applyAlignment="1">
      <alignment horizontal="left" vertical="center" wrapText="1" shrinkToFit="1"/>
    </xf>
    <xf numFmtId="185" fontId="2" fillId="0" borderId="21" xfId="0" applyNumberFormat="1" applyFont="1" applyBorder="1" applyAlignment="1">
      <alignment horizontal="center" vertical="center"/>
    </xf>
    <xf numFmtId="0" fontId="0" fillId="0" borderId="29" xfId="0" applyBorder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2" fillId="0" borderId="21" xfId="0" applyNumberFormat="1" applyFont="1" applyBorder="1" applyAlignment="1">
      <alignment horizontal="center" vertical="center"/>
    </xf>
    <xf numFmtId="0" fontId="0" fillId="0" borderId="12" xfId="0" applyBorder="1" applyAlignment="1">
      <alignment/>
    </xf>
  </cellXfs>
  <cellStyles count="78">
    <cellStyle name="Normal" xfId="0"/>
    <cellStyle name="æøè [0.00" xfId="15"/>
    <cellStyle name="æøè_produ" xfId="16"/>
    <cellStyle name="êý [0.00]_pr" xfId="17"/>
    <cellStyle name="êý_product d" xfId="18"/>
    <cellStyle name="w_bookship" xfId="19"/>
    <cellStyle name="¹éºðà²" xfId="20"/>
    <cellStyle name="20% - 강조색1" xfId="21"/>
    <cellStyle name="20% - 강조색2" xfId="22"/>
    <cellStyle name="20% - 강조색3" xfId="23"/>
    <cellStyle name="20% - 강조색4" xfId="24"/>
    <cellStyle name="20% - 강조색5" xfId="25"/>
    <cellStyle name="20% - 강조색6" xfId="26"/>
    <cellStyle name="40% - 강조색1" xfId="27"/>
    <cellStyle name="40% - 강조색2" xfId="28"/>
    <cellStyle name="40% - 강조색3" xfId="29"/>
    <cellStyle name="40% - 강조색4" xfId="30"/>
    <cellStyle name="40% - 강조색5" xfId="31"/>
    <cellStyle name="40% - 강조색6" xfId="32"/>
    <cellStyle name="60% - 강조색1" xfId="33"/>
    <cellStyle name="60% - 강조색2" xfId="34"/>
    <cellStyle name="60% - 강조색3" xfId="35"/>
    <cellStyle name="60% - 강조색4" xfId="36"/>
    <cellStyle name="60% - 강조색5" xfId="37"/>
    <cellStyle name="60% - 강조색6" xfId="38"/>
    <cellStyle name="Åëè­" xfId="39"/>
    <cellStyle name="Åëè­ [0]" xfId="40"/>
    <cellStyle name="Åëè­_¸åãâ" xfId="41"/>
    <cellStyle name="Äþ¸¶" xfId="42"/>
    <cellStyle name="Äþ¸¶ [0]" xfId="43"/>
    <cellStyle name="Äþ¸¶_¸åãâ" xfId="44"/>
    <cellStyle name="Ç¥áø" xfId="45"/>
    <cellStyle name="Comma [0]_ sg&amp;" xfId="46"/>
    <cellStyle name="Comma_ sg&amp;a br" xfId="47"/>
    <cellStyle name="Currency [0]_ " xfId="48"/>
    <cellStyle name="Currency_ sg&amp;a" xfId="49"/>
    <cellStyle name="Header1" xfId="50"/>
    <cellStyle name="Header2" xfId="51"/>
    <cellStyle name="Normal_ sg&amp;a b" xfId="52"/>
    <cellStyle name="PARK" xfId="53"/>
    <cellStyle name="강조색1" xfId="54"/>
    <cellStyle name="강조색2" xfId="55"/>
    <cellStyle name="강조색3" xfId="56"/>
    <cellStyle name="강조색4" xfId="57"/>
    <cellStyle name="강조색5" xfId="58"/>
    <cellStyle name="강조색6" xfId="59"/>
    <cellStyle name="경고문" xfId="60"/>
    <cellStyle name="계산" xfId="61"/>
    <cellStyle name="나쁨" xfId="62"/>
    <cellStyle name="메모" xfId="63"/>
    <cellStyle name="Percent" xfId="64"/>
    <cellStyle name="보통" xfId="65"/>
    <cellStyle name="설명 텍스트" xfId="66"/>
    <cellStyle name="셀 확인" xfId="67"/>
    <cellStyle name="Comma" xfId="68"/>
    <cellStyle name="Comma [0]" xfId="69"/>
    <cellStyle name="쉼표 [0] 2" xfId="70"/>
    <cellStyle name="연결된 셀" xfId="71"/>
    <cellStyle name="Followed Hyperlink" xfId="72"/>
    <cellStyle name="요약" xfId="73"/>
    <cellStyle name="입력" xfId="74"/>
    <cellStyle name="제목" xfId="75"/>
    <cellStyle name="제목 1" xfId="76"/>
    <cellStyle name="제목 2" xfId="77"/>
    <cellStyle name="제목 3" xfId="78"/>
    <cellStyle name="제목 4" xfId="79"/>
    <cellStyle name="좋음" xfId="80"/>
    <cellStyle name="출력" xfId="81"/>
    <cellStyle name="콤냡?&lt;_x000F_$??: `1_1 " xfId="82"/>
    <cellStyle name="콤마 [0]_(월초P)" xfId="83"/>
    <cellStyle name="콤마_97. 10. 30" xfId="84"/>
    <cellStyle name="Currency" xfId="85"/>
    <cellStyle name="Currency [0]" xfId="86"/>
    <cellStyle name="표준 2" xfId="87"/>
    <cellStyle name="표준 3" xfId="88"/>
    <cellStyle name="표준_Sheet1" xfId="89"/>
    <cellStyle name="표준_재무제표" xfId="90"/>
    <cellStyle name="Hyperlink" xfId="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0</xdr:row>
      <xdr:rowOff>361950</xdr:rowOff>
    </xdr:from>
    <xdr:to>
      <xdr:col>5</xdr:col>
      <xdr:colOff>923925</xdr:colOff>
      <xdr:row>0</xdr:row>
      <xdr:rowOff>361950</xdr:rowOff>
    </xdr:to>
    <xdr:sp>
      <xdr:nvSpPr>
        <xdr:cNvPr id="1" name="Line 4"/>
        <xdr:cNvSpPr>
          <a:spLocks/>
        </xdr:cNvSpPr>
      </xdr:nvSpPr>
      <xdr:spPr>
        <a:xfrm>
          <a:off x="2390775" y="361950"/>
          <a:ext cx="255270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0</xdr:row>
      <xdr:rowOff>361950</xdr:rowOff>
    </xdr:from>
    <xdr:to>
      <xdr:col>5</xdr:col>
      <xdr:colOff>876300</xdr:colOff>
      <xdr:row>0</xdr:row>
      <xdr:rowOff>361950</xdr:rowOff>
    </xdr:to>
    <xdr:sp>
      <xdr:nvSpPr>
        <xdr:cNvPr id="1" name="Line 4"/>
        <xdr:cNvSpPr>
          <a:spLocks/>
        </xdr:cNvSpPr>
      </xdr:nvSpPr>
      <xdr:spPr>
        <a:xfrm>
          <a:off x="2343150" y="361950"/>
          <a:ext cx="255270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0</xdr:row>
      <xdr:rowOff>361950</xdr:rowOff>
    </xdr:from>
    <xdr:to>
      <xdr:col>5</xdr:col>
      <xdr:colOff>923925</xdr:colOff>
      <xdr:row>0</xdr:row>
      <xdr:rowOff>361950</xdr:rowOff>
    </xdr:to>
    <xdr:sp>
      <xdr:nvSpPr>
        <xdr:cNvPr id="1" name="Line 4"/>
        <xdr:cNvSpPr>
          <a:spLocks/>
        </xdr:cNvSpPr>
      </xdr:nvSpPr>
      <xdr:spPr>
        <a:xfrm>
          <a:off x="2381250" y="361950"/>
          <a:ext cx="2562225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zoomScalePageLayoutView="0" workbookViewId="0" topLeftCell="A31">
      <selection activeCell="A48" sqref="A48:IV48"/>
    </sheetView>
  </sheetViews>
  <sheetFormatPr defaultColWidth="8.88671875" defaultRowHeight="13.5"/>
  <cols>
    <col min="1" max="1" width="0.671875" style="1" customWidth="1"/>
    <col min="2" max="2" width="3.77734375" style="1" customWidth="1"/>
    <col min="3" max="3" width="22.3359375" style="1" customWidth="1"/>
    <col min="4" max="4" width="7.77734375" style="4" customWidth="1"/>
    <col min="5" max="8" width="12.3359375" style="25" customWidth="1"/>
    <col min="9" max="16384" width="8.88671875" style="1" customWidth="1"/>
  </cols>
  <sheetData>
    <row r="1" spans="2:8" ht="34.5" customHeight="1">
      <c r="B1" s="115" t="s">
        <v>93</v>
      </c>
      <c r="C1" s="115"/>
      <c r="D1" s="115"/>
      <c r="E1" s="115"/>
      <c r="F1" s="115"/>
      <c r="G1" s="115"/>
      <c r="H1" s="115"/>
    </row>
    <row r="2" spans="2:8" ht="15" customHeight="1">
      <c r="B2" s="116" t="s">
        <v>132</v>
      </c>
      <c r="C2" s="116"/>
      <c r="D2" s="116"/>
      <c r="E2" s="116"/>
      <c r="F2" s="116"/>
      <c r="G2" s="116"/>
      <c r="H2" s="116"/>
    </row>
    <row r="3" spans="2:8" ht="15" customHeight="1">
      <c r="B3" s="116" t="s">
        <v>114</v>
      </c>
      <c r="C3" s="116"/>
      <c r="D3" s="116"/>
      <c r="E3" s="116"/>
      <c r="F3" s="116"/>
      <c r="G3" s="116"/>
      <c r="H3" s="116"/>
    </row>
    <row r="4" spans="2:8" ht="7.5" customHeight="1">
      <c r="B4" s="7"/>
      <c r="C4" s="7"/>
      <c r="D4" s="7"/>
      <c r="E4" s="7"/>
      <c r="F4" s="7"/>
      <c r="G4" s="7"/>
      <c r="H4" s="7"/>
    </row>
    <row r="5" spans="2:8" ht="21.75" customHeight="1">
      <c r="B5" s="2" t="s">
        <v>106</v>
      </c>
      <c r="C5" s="3"/>
      <c r="E5" s="46"/>
      <c r="F5" s="47"/>
      <c r="G5" s="46"/>
      <c r="H5" s="47" t="s">
        <v>27</v>
      </c>
    </row>
    <row r="6" spans="2:8" ht="39.75" customHeight="1">
      <c r="B6" s="117" t="s">
        <v>18</v>
      </c>
      <c r="C6" s="118"/>
      <c r="D6" s="114"/>
      <c r="E6" s="113" t="s">
        <v>133</v>
      </c>
      <c r="F6" s="114"/>
      <c r="G6" s="113" t="s">
        <v>134</v>
      </c>
      <c r="H6" s="114"/>
    </row>
    <row r="7" spans="2:8" ht="21.75" customHeight="1">
      <c r="B7" s="100" t="s">
        <v>19</v>
      </c>
      <c r="C7" s="101"/>
      <c r="D7" s="8"/>
      <c r="E7" s="60"/>
      <c r="F7" s="26"/>
      <c r="G7" s="60"/>
      <c r="H7" s="26"/>
    </row>
    <row r="8" spans="2:8" ht="21.75" customHeight="1">
      <c r="B8" s="9" t="s">
        <v>0</v>
      </c>
      <c r="C8" s="6" t="s">
        <v>47</v>
      </c>
      <c r="D8" s="10"/>
      <c r="E8" s="12"/>
      <c r="F8" s="12">
        <f>SUM(E9:E13)</f>
        <v>440938075</v>
      </c>
      <c r="G8" s="12"/>
      <c r="H8" s="12">
        <f>SUM(G9:G13)</f>
        <v>459043308</v>
      </c>
    </row>
    <row r="9" spans="2:8" ht="21.75" customHeight="1">
      <c r="B9" s="11" t="s">
        <v>1</v>
      </c>
      <c r="C9" s="6" t="s">
        <v>46</v>
      </c>
      <c r="D9" s="10"/>
      <c r="E9" s="62">
        <v>19722960</v>
      </c>
      <c r="F9" s="12"/>
      <c r="G9" s="62">
        <v>19403229</v>
      </c>
      <c r="H9" s="12"/>
    </row>
    <row r="10" spans="2:8" ht="21.75" customHeight="1">
      <c r="B10" s="11" t="s">
        <v>2</v>
      </c>
      <c r="C10" s="6" t="s">
        <v>48</v>
      </c>
      <c r="D10" s="10"/>
      <c r="E10" s="62">
        <v>420000000</v>
      </c>
      <c r="F10" s="12"/>
      <c r="G10" s="62">
        <v>438000000</v>
      </c>
      <c r="H10" s="12"/>
    </row>
    <row r="11" spans="2:8" ht="21.75" customHeight="1">
      <c r="B11" s="11" t="s">
        <v>3</v>
      </c>
      <c r="C11" s="6" t="s">
        <v>51</v>
      </c>
      <c r="D11" s="10"/>
      <c r="E11" s="71">
        <v>148396</v>
      </c>
      <c r="F11" s="12"/>
      <c r="G11" s="71">
        <v>270779</v>
      </c>
      <c r="H11" s="12"/>
    </row>
    <row r="12" spans="2:8" ht="21.75" customHeight="1">
      <c r="B12" s="11" t="s">
        <v>4</v>
      </c>
      <c r="C12" s="6" t="s">
        <v>52</v>
      </c>
      <c r="D12" s="10"/>
      <c r="E12" s="71">
        <v>20199</v>
      </c>
      <c r="F12" s="12"/>
      <c r="G12" s="71">
        <v>73410</v>
      </c>
      <c r="H12" s="12"/>
    </row>
    <row r="13" spans="2:8" ht="21.75" customHeight="1">
      <c r="B13" s="11" t="s">
        <v>5</v>
      </c>
      <c r="C13" s="6" t="s">
        <v>53</v>
      </c>
      <c r="D13" s="10"/>
      <c r="E13" s="71">
        <v>1046520</v>
      </c>
      <c r="F13" s="12"/>
      <c r="G13" s="71">
        <v>1295890</v>
      </c>
      <c r="H13" s="12"/>
    </row>
    <row r="14" spans="2:8" ht="21.75" customHeight="1">
      <c r="B14" s="9" t="s">
        <v>38</v>
      </c>
      <c r="C14" s="6" t="s">
        <v>49</v>
      </c>
      <c r="D14" s="10"/>
      <c r="E14" s="61"/>
      <c r="F14" s="45">
        <f>F15+F17+F22</f>
        <v>34415241</v>
      </c>
      <c r="G14" s="61"/>
      <c r="H14" s="45">
        <f>H15+H17+H22</f>
        <v>82858562</v>
      </c>
    </row>
    <row r="15" spans="2:8" ht="21.75" customHeight="1">
      <c r="B15" s="59">
        <v>-1</v>
      </c>
      <c r="C15" s="6" t="s">
        <v>36</v>
      </c>
      <c r="D15" s="10"/>
      <c r="E15" s="61"/>
      <c r="F15" s="12">
        <f>E16</f>
        <v>10386960</v>
      </c>
      <c r="G15" s="61"/>
      <c r="H15" s="12">
        <f>G16</f>
        <v>9788007</v>
      </c>
    </row>
    <row r="16" spans="2:8" ht="21.75" customHeight="1">
      <c r="B16" s="11" t="s">
        <v>1</v>
      </c>
      <c r="C16" s="6" t="s">
        <v>115</v>
      </c>
      <c r="D16" s="10"/>
      <c r="E16" s="61">
        <v>10386960</v>
      </c>
      <c r="F16" s="12"/>
      <c r="G16" s="61">
        <v>9788007</v>
      </c>
      <c r="H16" s="12"/>
    </row>
    <row r="17" spans="2:8" ht="21.75" customHeight="1">
      <c r="B17" s="59">
        <v>-2</v>
      </c>
      <c r="C17" s="6" t="s">
        <v>40</v>
      </c>
      <c r="D17" s="57"/>
      <c r="E17" s="61"/>
      <c r="F17" s="45">
        <f>SUM(E18:E21)</f>
        <v>24028281</v>
      </c>
      <c r="G17" s="61"/>
      <c r="H17" s="45">
        <f>SUM(G18:G21)</f>
        <v>48070555</v>
      </c>
    </row>
    <row r="18" spans="2:8" ht="21.75" customHeight="1">
      <c r="B18" s="11" t="s">
        <v>55</v>
      </c>
      <c r="C18" s="6" t="s">
        <v>54</v>
      </c>
      <c r="D18" s="10"/>
      <c r="E18" s="72">
        <v>75028290</v>
      </c>
      <c r="F18" s="48"/>
      <c r="G18" s="72">
        <v>75028290</v>
      </c>
      <c r="H18" s="48"/>
    </row>
    <row r="19" spans="2:8" ht="21.75" customHeight="1">
      <c r="B19" s="11"/>
      <c r="C19" s="6" t="s">
        <v>35</v>
      </c>
      <c r="D19" s="10"/>
      <c r="E19" s="73">
        <v>-58670739</v>
      </c>
      <c r="F19" s="12"/>
      <c r="G19" s="73">
        <v>-44742723</v>
      </c>
      <c r="H19" s="12"/>
    </row>
    <row r="20" spans="2:8" ht="21.75" customHeight="1">
      <c r="B20" s="11" t="s">
        <v>56</v>
      </c>
      <c r="C20" s="6" t="s">
        <v>42</v>
      </c>
      <c r="D20" s="10"/>
      <c r="E20" s="74">
        <v>55967300</v>
      </c>
      <c r="F20" s="12"/>
      <c r="G20" s="74">
        <v>55967300</v>
      </c>
      <c r="H20" s="12"/>
    </row>
    <row r="21" spans="2:8" ht="21.75" customHeight="1">
      <c r="B21" s="14"/>
      <c r="C21" s="6" t="s">
        <v>35</v>
      </c>
      <c r="D21" s="10"/>
      <c r="E21" s="73">
        <v>-48296570</v>
      </c>
      <c r="F21" s="45"/>
      <c r="G21" s="73">
        <v>-38182312</v>
      </c>
      <c r="H21" s="45"/>
    </row>
    <row r="22" spans="2:8" ht="21.75" customHeight="1">
      <c r="B22" s="59">
        <v>-3</v>
      </c>
      <c r="C22" s="6" t="s">
        <v>50</v>
      </c>
      <c r="D22" s="10"/>
      <c r="E22" s="12"/>
      <c r="F22" s="12">
        <f>SUM(E23:E23)</f>
        <v>0</v>
      </c>
      <c r="G22" s="12"/>
      <c r="H22" s="12">
        <f>SUM(G23:G23)</f>
        <v>25000000</v>
      </c>
    </row>
    <row r="23" spans="2:8" ht="21.75" customHeight="1">
      <c r="B23" s="11" t="s">
        <v>28</v>
      </c>
      <c r="C23" s="6" t="s">
        <v>63</v>
      </c>
      <c r="D23" s="10"/>
      <c r="E23" s="74">
        <v>0</v>
      </c>
      <c r="F23" s="13"/>
      <c r="G23" s="74">
        <v>25000000</v>
      </c>
      <c r="H23" s="13"/>
    </row>
    <row r="24" spans="2:8" ht="21.75" customHeight="1" thickBot="1">
      <c r="B24" s="102" t="s">
        <v>20</v>
      </c>
      <c r="C24" s="103"/>
      <c r="D24" s="20"/>
      <c r="E24" s="61"/>
      <c r="F24" s="70">
        <f>F8+F14</f>
        <v>475353316</v>
      </c>
      <c r="G24" s="61"/>
      <c r="H24" s="70">
        <f>H8+H14</f>
        <v>541901870</v>
      </c>
    </row>
    <row r="25" spans="2:8" ht="21.75" customHeight="1" thickTop="1">
      <c r="B25" s="102" t="s">
        <v>21</v>
      </c>
      <c r="C25" s="103"/>
      <c r="D25" s="20"/>
      <c r="E25" s="61"/>
      <c r="F25" s="12"/>
      <c r="G25" s="61"/>
      <c r="H25" s="12"/>
    </row>
    <row r="26" spans="2:8" ht="21.75" customHeight="1">
      <c r="B26" s="9" t="s">
        <v>0</v>
      </c>
      <c r="C26" s="6" t="s">
        <v>57</v>
      </c>
      <c r="D26" s="10"/>
      <c r="E26" s="61"/>
      <c r="F26" s="12">
        <f>SUM(E27:E27)</f>
        <v>0</v>
      </c>
      <c r="G26" s="61"/>
      <c r="H26" s="12">
        <f>SUM(G27:G27)</f>
        <v>92000</v>
      </c>
    </row>
    <row r="27" spans="2:8" ht="21.75" customHeight="1">
      <c r="B27" s="11" t="s">
        <v>1</v>
      </c>
      <c r="C27" s="6" t="s">
        <v>58</v>
      </c>
      <c r="D27" s="10"/>
      <c r="E27" s="74">
        <v>0</v>
      </c>
      <c r="F27" s="12"/>
      <c r="G27" s="74">
        <v>92000</v>
      </c>
      <c r="H27" s="12"/>
    </row>
    <row r="28" spans="2:8" ht="21.75" customHeight="1">
      <c r="B28" s="14" t="s">
        <v>38</v>
      </c>
      <c r="C28" s="6" t="s">
        <v>59</v>
      </c>
      <c r="D28" s="10"/>
      <c r="E28" s="61"/>
      <c r="F28" s="61">
        <f>E29+E30</f>
        <v>0</v>
      </c>
      <c r="G28" s="61"/>
      <c r="H28" s="61">
        <f>G29+G30</f>
        <v>0</v>
      </c>
    </row>
    <row r="29" spans="2:8" ht="21.75" customHeight="1">
      <c r="B29" s="11" t="s">
        <v>1</v>
      </c>
      <c r="C29" s="6" t="s">
        <v>99</v>
      </c>
      <c r="D29" s="10"/>
      <c r="E29" s="61">
        <v>61113690</v>
      </c>
      <c r="F29" s="12"/>
      <c r="G29" s="61">
        <v>52263710</v>
      </c>
      <c r="H29" s="12"/>
    </row>
    <row r="30" spans="2:8" ht="21.75" customHeight="1">
      <c r="B30" s="11"/>
      <c r="C30" s="6" t="s">
        <v>115</v>
      </c>
      <c r="D30" s="10"/>
      <c r="E30" s="73">
        <v>-61113690</v>
      </c>
      <c r="F30" s="12"/>
      <c r="G30" s="73">
        <v>-52263710</v>
      </c>
      <c r="H30" s="12"/>
    </row>
    <row r="31" spans="2:8" ht="21.75" customHeight="1">
      <c r="B31" s="102" t="s">
        <v>22</v>
      </c>
      <c r="C31" s="103"/>
      <c r="D31" s="20"/>
      <c r="E31" s="61"/>
      <c r="F31" s="22">
        <f>F26+F28</f>
        <v>0</v>
      </c>
      <c r="G31" s="61"/>
      <c r="H31" s="22">
        <f>H26+H28</f>
        <v>92000</v>
      </c>
    </row>
    <row r="32" spans="2:8" ht="11.25" customHeight="1">
      <c r="B32" s="15"/>
      <c r="C32" s="16"/>
      <c r="D32" s="17"/>
      <c r="E32" s="27"/>
      <c r="F32" s="27"/>
      <c r="G32" s="27"/>
      <c r="H32" s="27"/>
    </row>
    <row r="33" spans="2:8" ht="21.75" customHeight="1">
      <c r="B33" s="19" t="s">
        <v>94</v>
      </c>
      <c r="C33" s="79"/>
      <c r="D33" s="20"/>
      <c r="E33" s="80"/>
      <c r="F33" s="80"/>
      <c r="G33" s="80"/>
      <c r="H33" s="80"/>
    </row>
    <row r="34" spans="2:8" ht="21.75" customHeight="1">
      <c r="B34" s="19" t="s">
        <v>95</v>
      </c>
      <c r="C34" s="79"/>
      <c r="D34" s="20"/>
      <c r="E34" s="80"/>
      <c r="F34" s="80"/>
      <c r="G34" s="80"/>
      <c r="H34" s="80"/>
    </row>
    <row r="35" spans="2:8" ht="21.75" customHeight="1">
      <c r="B35" s="2" t="s">
        <v>107</v>
      </c>
      <c r="C35" s="3"/>
      <c r="E35" s="46"/>
      <c r="F35" s="47"/>
      <c r="G35" s="46"/>
      <c r="H35" s="47"/>
    </row>
    <row r="36" spans="2:8" ht="39.75" customHeight="1">
      <c r="B36" s="106" t="s">
        <v>18</v>
      </c>
      <c r="C36" s="107"/>
      <c r="D36" s="108"/>
      <c r="E36" s="109" t="s">
        <v>133</v>
      </c>
      <c r="F36" s="110"/>
      <c r="G36" s="109" t="s">
        <v>134</v>
      </c>
      <c r="H36" s="110"/>
    </row>
    <row r="37" spans="2:8" ht="21" customHeight="1">
      <c r="B37" s="104" t="s">
        <v>23</v>
      </c>
      <c r="C37" s="105"/>
      <c r="D37" s="20"/>
      <c r="E37" s="61"/>
      <c r="F37" s="12"/>
      <c r="G37" s="61"/>
      <c r="H37" s="12"/>
    </row>
    <row r="38" spans="2:8" ht="21" customHeight="1">
      <c r="B38" s="9" t="s">
        <v>0</v>
      </c>
      <c r="C38" s="6" t="s">
        <v>60</v>
      </c>
      <c r="D38" s="10"/>
      <c r="E38" s="61"/>
      <c r="F38" s="12">
        <f>E39</f>
        <v>300000000</v>
      </c>
      <c r="G38" s="61"/>
      <c r="H38" s="12">
        <f>G39</f>
        <v>300000000</v>
      </c>
    </row>
    <row r="39" spans="2:8" ht="21" customHeight="1">
      <c r="B39" s="11" t="s">
        <v>1</v>
      </c>
      <c r="C39" s="6" t="s">
        <v>61</v>
      </c>
      <c r="D39" s="10"/>
      <c r="E39" s="74">
        <v>300000000</v>
      </c>
      <c r="F39" s="12"/>
      <c r="G39" s="74">
        <v>300000000</v>
      </c>
      <c r="H39" s="12"/>
    </row>
    <row r="40" spans="2:8" ht="21" customHeight="1">
      <c r="B40" s="9" t="s">
        <v>9</v>
      </c>
      <c r="C40" s="6" t="s">
        <v>62</v>
      </c>
      <c r="D40" s="10"/>
      <c r="E40" s="61"/>
      <c r="F40" s="62">
        <f>E41</f>
        <v>175353316</v>
      </c>
      <c r="G40" s="61"/>
      <c r="H40" s="62">
        <f>G41</f>
        <v>241809870</v>
      </c>
    </row>
    <row r="41" spans="1:8" ht="21" customHeight="1">
      <c r="A41" s="18"/>
      <c r="B41" s="11" t="s">
        <v>28</v>
      </c>
      <c r="C41" s="6" t="s">
        <v>77</v>
      </c>
      <c r="D41" s="10"/>
      <c r="E41" s="62">
        <v>175353316</v>
      </c>
      <c r="F41" s="45"/>
      <c r="G41" s="62">
        <v>241809870</v>
      </c>
      <c r="H41" s="45"/>
    </row>
    <row r="42" spans="1:8" ht="28.5" customHeight="1">
      <c r="A42" s="18"/>
      <c r="B42" s="11"/>
      <c r="C42" s="111" t="s">
        <v>137</v>
      </c>
      <c r="D42" s="112"/>
      <c r="E42" s="62"/>
      <c r="F42" s="45"/>
      <c r="G42" s="62"/>
      <c r="H42" s="45"/>
    </row>
    <row r="43" spans="2:8" ht="21" customHeight="1">
      <c r="B43" s="102" t="s">
        <v>24</v>
      </c>
      <c r="C43" s="103"/>
      <c r="D43" s="20"/>
      <c r="E43" s="12"/>
      <c r="F43" s="69">
        <f>SUM(F38:F40)</f>
        <v>475353316</v>
      </c>
      <c r="G43" s="12"/>
      <c r="H43" s="69">
        <f>SUM(H38:H40)</f>
        <v>541809870</v>
      </c>
    </row>
    <row r="44" spans="2:8" ht="21" customHeight="1" thickBot="1">
      <c r="B44" s="102" t="s">
        <v>25</v>
      </c>
      <c r="C44" s="103"/>
      <c r="D44" s="20"/>
      <c r="E44" s="12"/>
      <c r="F44" s="21">
        <f>SUM(F31,F43)</f>
        <v>475353316</v>
      </c>
      <c r="G44" s="12"/>
      <c r="H44" s="21">
        <f>SUM(H31,H43)</f>
        <v>541901870</v>
      </c>
    </row>
    <row r="45" spans="2:8" ht="9.75" customHeight="1" thickTop="1">
      <c r="B45" s="23"/>
      <c r="C45" s="16"/>
      <c r="D45" s="17"/>
      <c r="E45" s="27"/>
      <c r="F45" s="27"/>
      <c r="G45" s="27"/>
      <c r="H45" s="27"/>
    </row>
    <row r="46" spans="2:8" ht="21.75" customHeight="1">
      <c r="B46" s="99"/>
      <c r="C46" s="99"/>
      <c r="D46" s="99"/>
      <c r="E46" s="99"/>
      <c r="F46" s="99"/>
      <c r="G46" s="1"/>
      <c r="H46" s="1"/>
    </row>
    <row r="49" spans="5:8" ht="14.25">
      <c r="E49" s="24"/>
      <c r="F49" s="44"/>
      <c r="G49" s="24"/>
      <c r="H49" s="44"/>
    </row>
    <row r="50" spans="5:8" ht="14.25">
      <c r="E50" s="24"/>
      <c r="F50" s="83"/>
      <c r="H50" s="24"/>
    </row>
    <row r="51" spans="5:8" ht="14.25">
      <c r="E51" s="24"/>
      <c r="F51" s="85"/>
      <c r="G51" s="24"/>
      <c r="H51" s="44"/>
    </row>
    <row r="55" spans="5:8" ht="14.25">
      <c r="E55" s="43"/>
      <c r="F55" s="42"/>
      <c r="G55" s="43"/>
      <c r="H55" s="42"/>
    </row>
    <row r="56" spans="6:8" ht="14.25">
      <c r="F56" s="42"/>
      <c r="H56" s="42"/>
    </row>
  </sheetData>
  <sheetProtection/>
  <mergeCells count="18">
    <mergeCell ref="C42:D42"/>
    <mergeCell ref="G6:H6"/>
    <mergeCell ref="G36:H36"/>
    <mergeCell ref="B1:H1"/>
    <mergeCell ref="B2:H2"/>
    <mergeCell ref="B3:H3"/>
    <mergeCell ref="B6:D6"/>
    <mergeCell ref="E6:F6"/>
    <mergeCell ref="B46:F46"/>
    <mergeCell ref="B7:C7"/>
    <mergeCell ref="B24:C24"/>
    <mergeCell ref="B25:C25"/>
    <mergeCell ref="B31:C31"/>
    <mergeCell ref="B37:C37"/>
    <mergeCell ref="B43:C43"/>
    <mergeCell ref="B44:C44"/>
    <mergeCell ref="B36:D36"/>
    <mergeCell ref="E36:F36"/>
  </mergeCells>
  <printOptions horizontalCentered="1"/>
  <pageMargins left="0.3937007874015748" right="0.1968503937007874" top="0.984251968503937" bottom="1.1023622047244095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53"/>
  <sheetViews>
    <sheetView workbookViewId="0" topLeftCell="A43">
      <selection activeCell="A45" sqref="A45:IV45"/>
    </sheetView>
  </sheetViews>
  <sheetFormatPr defaultColWidth="8.88671875" defaultRowHeight="13.5"/>
  <cols>
    <col min="1" max="1" width="0.671875" style="1" customWidth="1"/>
    <col min="2" max="2" width="3.77734375" style="1" customWidth="1"/>
    <col min="3" max="3" width="22.3359375" style="1" customWidth="1"/>
    <col min="4" max="4" width="7.77734375" style="4" customWidth="1"/>
    <col min="5" max="8" width="12.3359375" style="25" customWidth="1"/>
    <col min="9" max="16384" width="8.88671875" style="1" customWidth="1"/>
  </cols>
  <sheetData>
    <row r="1" spans="2:8" ht="34.5" customHeight="1">
      <c r="B1" s="115" t="s">
        <v>97</v>
      </c>
      <c r="C1" s="115"/>
      <c r="D1" s="115"/>
      <c r="E1" s="115"/>
      <c r="F1" s="115"/>
      <c r="G1" s="115"/>
      <c r="H1" s="115"/>
    </row>
    <row r="2" spans="2:8" ht="15" customHeight="1">
      <c r="B2" s="116" t="s">
        <v>135</v>
      </c>
      <c r="C2" s="116"/>
      <c r="D2" s="116"/>
      <c r="E2" s="116"/>
      <c r="F2" s="116"/>
      <c r="G2" s="116"/>
      <c r="H2" s="116"/>
    </row>
    <row r="3" spans="2:8" ht="15" customHeight="1">
      <c r="B3" s="116" t="s">
        <v>116</v>
      </c>
      <c r="C3" s="116"/>
      <c r="D3" s="116"/>
      <c r="E3" s="116"/>
      <c r="F3" s="116"/>
      <c r="G3" s="116"/>
      <c r="H3" s="116"/>
    </row>
    <row r="4" spans="2:8" ht="7.5" customHeight="1">
      <c r="B4" s="7"/>
      <c r="C4" s="7"/>
      <c r="D4" s="7"/>
      <c r="E4" s="7"/>
      <c r="F4" s="7"/>
      <c r="G4" s="7"/>
      <c r="H4" s="7"/>
    </row>
    <row r="5" spans="2:8" ht="21.75" customHeight="1">
      <c r="B5" s="2" t="s">
        <v>108</v>
      </c>
      <c r="C5" s="3"/>
      <c r="E5" s="46"/>
      <c r="F5" s="47"/>
      <c r="G5" s="46"/>
      <c r="H5" s="47" t="s">
        <v>27</v>
      </c>
    </row>
    <row r="6" spans="2:8" ht="39.75" customHeight="1">
      <c r="B6" s="106" t="s">
        <v>18</v>
      </c>
      <c r="C6" s="107"/>
      <c r="D6" s="108"/>
      <c r="E6" s="109" t="s">
        <v>133</v>
      </c>
      <c r="F6" s="108"/>
      <c r="G6" s="109" t="s">
        <v>134</v>
      </c>
      <c r="H6" s="108"/>
    </row>
    <row r="7" spans="2:8" ht="21" customHeight="1">
      <c r="B7" s="9" t="s">
        <v>0</v>
      </c>
      <c r="C7" s="28" t="s">
        <v>64</v>
      </c>
      <c r="E7" s="81"/>
      <c r="F7" s="12">
        <f>SUM(E8:E8)</f>
        <v>223000000</v>
      </c>
      <c r="G7" s="81"/>
      <c r="H7" s="12">
        <f>SUM(G8:G8)</f>
        <v>288000000</v>
      </c>
    </row>
    <row r="8" spans="2:8" ht="21" customHeight="1">
      <c r="B8" s="11" t="s">
        <v>1</v>
      </c>
      <c r="C8" s="28" t="s">
        <v>100</v>
      </c>
      <c r="E8" s="72">
        <v>223000000</v>
      </c>
      <c r="F8" s="12"/>
      <c r="G8" s="72">
        <v>288000000</v>
      </c>
      <c r="H8" s="12"/>
    </row>
    <row r="9" spans="2:8" ht="21" customHeight="1">
      <c r="B9" s="9" t="s">
        <v>38</v>
      </c>
      <c r="C9" s="6" t="s">
        <v>65</v>
      </c>
      <c r="D9" s="10"/>
      <c r="E9" s="12"/>
      <c r="F9" s="12">
        <f>SUM(E10:E30)</f>
        <v>296759475</v>
      </c>
      <c r="G9" s="12"/>
      <c r="H9" s="12">
        <f>SUM(G10:G29)</f>
        <v>267171890</v>
      </c>
    </row>
    <row r="10" spans="2:8" ht="21" customHeight="1">
      <c r="B10" s="11" t="s">
        <v>28</v>
      </c>
      <c r="C10" s="6" t="s">
        <v>66</v>
      </c>
      <c r="D10" s="50"/>
      <c r="E10" s="72">
        <v>173293900</v>
      </c>
      <c r="F10" s="51"/>
      <c r="G10" s="72">
        <v>175825950</v>
      </c>
      <c r="H10" s="51"/>
    </row>
    <row r="11" spans="2:8" ht="21" customHeight="1">
      <c r="B11" s="11" t="s">
        <v>2</v>
      </c>
      <c r="C11" s="84" t="s">
        <v>105</v>
      </c>
      <c r="D11" s="50"/>
      <c r="E11" s="72">
        <v>0</v>
      </c>
      <c r="F11" s="51"/>
      <c r="G11" s="72">
        <v>40000</v>
      </c>
      <c r="H11" s="51"/>
    </row>
    <row r="12" spans="2:8" ht="21" customHeight="1">
      <c r="B12" s="11" t="s">
        <v>3</v>
      </c>
      <c r="C12" s="6" t="s">
        <v>98</v>
      </c>
      <c r="D12" s="50"/>
      <c r="E12" s="72">
        <v>14404230</v>
      </c>
      <c r="F12" s="51"/>
      <c r="G12" s="72">
        <v>16388610</v>
      </c>
      <c r="H12" s="51"/>
    </row>
    <row r="13" spans="2:8" ht="21" customHeight="1">
      <c r="B13" s="11" t="s">
        <v>4</v>
      </c>
      <c r="C13" s="77" t="s">
        <v>78</v>
      </c>
      <c r="D13" s="10"/>
      <c r="E13" s="73">
        <v>3033330</v>
      </c>
      <c r="F13" s="45"/>
      <c r="G13" s="73">
        <v>3069000</v>
      </c>
      <c r="H13" s="45"/>
    </row>
    <row r="14" spans="2:8" ht="21" customHeight="1">
      <c r="B14" s="11" t="s">
        <v>5</v>
      </c>
      <c r="C14" s="77" t="s">
        <v>79</v>
      </c>
      <c r="D14" s="10"/>
      <c r="E14" s="72">
        <v>3639960</v>
      </c>
      <c r="F14" s="12"/>
      <c r="G14" s="72">
        <v>3817700</v>
      </c>
      <c r="H14" s="12"/>
    </row>
    <row r="15" spans="2:8" ht="21" customHeight="1">
      <c r="B15" s="11" t="s">
        <v>6</v>
      </c>
      <c r="C15" s="77" t="s">
        <v>80</v>
      </c>
      <c r="D15" s="10"/>
      <c r="E15" s="72">
        <v>617270</v>
      </c>
      <c r="F15" s="13"/>
      <c r="G15" s="72">
        <v>804520</v>
      </c>
      <c r="H15" s="13"/>
    </row>
    <row r="16" spans="2:8" ht="21" customHeight="1">
      <c r="B16" s="11" t="s">
        <v>7</v>
      </c>
      <c r="C16" s="77" t="s">
        <v>81</v>
      </c>
      <c r="D16" s="10"/>
      <c r="E16" s="72">
        <v>0</v>
      </c>
      <c r="F16" s="12"/>
      <c r="G16" s="72">
        <v>12230</v>
      </c>
      <c r="H16" s="12"/>
    </row>
    <row r="17" spans="2:8" ht="21" customHeight="1">
      <c r="B17" s="11" t="s">
        <v>8</v>
      </c>
      <c r="C17" s="77" t="s">
        <v>82</v>
      </c>
      <c r="D17" s="10"/>
      <c r="E17" s="75">
        <v>0</v>
      </c>
      <c r="F17" s="12"/>
      <c r="G17" s="75">
        <v>724430</v>
      </c>
      <c r="H17" s="12"/>
    </row>
    <row r="18" spans="2:8" ht="21" customHeight="1">
      <c r="B18" s="11" t="s">
        <v>26</v>
      </c>
      <c r="C18" s="77" t="s">
        <v>83</v>
      </c>
      <c r="D18" s="10"/>
      <c r="E18" s="73">
        <v>368720</v>
      </c>
      <c r="F18" s="12"/>
      <c r="G18" s="73">
        <v>440920</v>
      </c>
      <c r="H18" s="12"/>
    </row>
    <row r="19" spans="2:8" s="18" customFormat="1" ht="21" customHeight="1">
      <c r="B19" s="11" t="s">
        <v>29</v>
      </c>
      <c r="C19" s="77" t="s">
        <v>84</v>
      </c>
      <c r="D19" s="49"/>
      <c r="E19" s="76">
        <v>24042274</v>
      </c>
      <c r="F19" s="52"/>
      <c r="G19" s="76">
        <v>26199118</v>
      </c>
      <c r="H19" s="52"/>
    </row>
    <row r="20" spans="2:8" ht="21" customHeight="1">
      <c r="B20" s="11" t="s">
        <v>37</v>
      </c>
      <c r="C20" s="77" t="s">
        <v>85</v>
      </c>
      <c r="D20" s="10"/>
      <c r="E20" s="75">
        <v>30000</v>
      </c>
      <c r="F20" s="12"/>
      <c r="G20" s="75">
        <v>30000</v>
      </c>
      <c r="H20" s="12"/>
    </row>
    <row r="21" spans="2:8" ht="21" customHeight="1">
      <c r="B21" s="11" t="s">
        <v>12</v>
      </c>
      <c r="C21" s="77" t="s">
        <v>86</v>
      </c>
      <c r="D21" s="10"/>
      <c r="E21" s="72">
        <v>15059661</v>
      </c>
      <c r="F21" s="12"/>
      <c r="G21" s="72">
        <v>12232052</v>
      </c>
      <c r="H21" s="12"/>
    </row>
    <row r="22" spans="2:8" ht="21" customHeight="1">
      <c r="B22" s="11" t="s">
        <v>13</v>
      </c>
      <c r="C22" s="77" t="s">
        <v>117</v>
      </c>
      <c r="D22" s="10"/>
      <c r="E22" s="72">
        <v>0</v>
      </c>
      <c r="F22" s="12"/>
      <c r="G22" s="72">
        <v>400000</v>
      </c>
      <c r="H22" s="12"/>
    </row>
    <row r="23" spans="2:8" ht="21" customHeight="1">
      <c r="B23" s="11" t="s">
        <v>67</v>
      </c>
      <c r="C23" s="77" t="s">
        <v>87</v>
      </c>
      <c r="D23" s="1"/>
      <c r="E23" s="72">
        <v>2539400</v>
      </c>
      <c r="F23" s="56"/>
      <c r="G23" s="72">
        <v>4515000</v>
      </c>
      <c r="H23" s="56"/>
    </row>
    <row r="24" spans="2:8" ht="21" customHeight="1">
      <c r="B24" s="11" t="s">
        <v>68</v>
      </c>
      <c r="C24" s="82" t="s">
        <v>101</v>
      </c>
      <c r="D24" s="10"/>
      <c r="E24" s="72">
        <v>2333400</v>
      </c>
      <c r="F24" s="13"/>
      <c r="G24" s="72">
        <v>2989600</v>
      </c>
      <c r="H24" s="13"/>
    </row>
    <row r="25" spans="2:8" ht="21" customHeight="1">
      <c r="B25" s="11" t="s">
        <v>69</v>
      </c>
      <c r="C25" s="77" t="s">
        <v>91</v>
      </c>
      <c r="D25" s="10"/>
      <c r="E25" s="72">
        <v>673500</v>
      </c>
      <c r="F25" s="12"/>
      <c r="G25" s="72">
        <v>694000</v>
      </c>
      <c r="H25" s="12"/>
    </row>
    <row r="26" spans="2:8" ht="21" customHeight="1">
      <c r="B26" s="11" t="s">
        <v>70</v>
      </c>
      <c r="C26" s="77" t="s">
        <v>88</v>
      </c>
      <c r="D26" s="10"/>
      <c r="E26" s="72">
        <v>11153200</v>
      </c>
      <c r="F26" s="13"/>
      <c r="G26" s="72">
        <v>1587770</v>
      </c>
      <c r="H26" s="13"/>
    </row>
    <row r="27" spans="2:8" ht="21" customHeight="1">
      <c r="B27" s="11" t="s">
        <v>104</v>
      </c>
      <c r="C27" s="77" t="s">
        <v>89</v>
      </c>
      <c r="D27" s="20"/>
      <c r="E27" s="72">
        <v>10508000</v>
      </c>
      <c r="F27" s="56"/>
      <c r="G27" s="72">
        <v>10008000</v>
      </c>
      <c r="H27" s="56"/>
    </row>
    <row r="28" spans="2:8" ht="21" customHeight="1">
      <c r="B28" s="11" t="s">
        <v>71</v>
      </c>
      <c r="C28" s="77" t="s">
        <v>90</v>
      </c>
      <c r="D28" s="10"/>
      <c r="E28" s="72">
        <v>2876030</v>
      </c>
      <c r="F28" s="56"/>
      <c r="G28" s="72">
        <v>2362690</v>
      </c>
      <c r="H28" s="56"/>
    </row>
    <row r="29" spans="2:8" ht="21" customHeight="1">
      <c r="B29" s="11" t="s">
        <v>131</v>
      </c>
      <c r="C29" s="77" t="s">
        <v>92</v>
      </c>
      <c r="D29" s="49"/>
      <c r="E29" s="72">
        <v>2186600</v>
      </c>
      <c r="F29" s="12"/>
      <c r="G29" s="72">
        <v>5030300</v>
      </c>
      <c r="H29" s="12"/>
    </row>
    <row r="30" spans="2:8" ht="21" customHeight="1">
      <c r="B30" s="11" t="s">
        <v>138</v>
      </c>
      <c r="C30" s="77" t="s">
        <v>161</v>
      </c>
      <c r="D30" s="49"/>
      <c r="E30" s="72">
        <v>30000000</v>
      </c>
      <c r="F30" s="12"/>
      <c r="G30" s="72">
        <v>0</v>
      </c>
      <c r="H30" s="12"/>
    </row>
    <row r="31" spans="2:8" s="18" customFormat="1" ht="21" customHeight="1">
      <c r="B31" s="14" t="s">
        <v>39</v>
      </c>
      <c r="C31" s="6" t="s">
        <v>140</v>
      </c>
      <c r="D31" s="49"/>
      <c r="E31" s="12"/>
      <c r="F31" s="86">
        <f>F7-F9</f>
        <v>-73759475</v>
      </c>
      <c r="G31" s="12"/>
      <c r="H31" s="63">
        <f>H7-H9</f>
        <v>20828110</v>
      </c>
    </row>
    <row r="32" spans="2:8" ht="21.75" customHeight="1">
      <c r="B32" s="14" t="s">
        <v>34</v>
      </c>
      <c r="C32" s="6" t="s">
        <v>72</v>
      </c>
      <c r="D32" s="20"/>
      <c r="E32" s="12"/>
      <c r="F32" s="12">
        <f>SUM(E38:E39)</f>
        <v>7302921</v>
      </c>
      <c r="G32" s="12"/>
      <c r="H32" s="12">
        <f>SUM(G38:G38)</f>
        <v>8488674</v>
      </c>
    </row>
    <row r="33" spans="2:8" ht="9" customHeight="1">
      <c r="B33" s="15"/>
      <c r="C33" s="16"/>
      <c r="D33" s="17"/>
      <c r="E33" s="27"/>
      <c r="F33" s="27"/>
      <c r="G33" s="27"/>
      <c r="H33" s="27"/>
    </row>
    <row r="34" spans="2:8" ht="18.75" customHeight="1">
      <c r="B34" s="19" t="s">
        <v>94</v>
      </c>
      <c r="C34" s="79"/>
      <c r="D34" s="20"/>
      <c r="E34" s="80"/>
      <c r="F34" s="80"/>
      <c r="G34" s="80"/>
      <c r="H34" s="80"/>
    </row>
    <row r="35" spans="2:8" ht="21.75" customHeight="1">
      <c r="B35" s="19" t="s">
        <v>96</v>
      </c>
      <c r="C35" s="79"/>
      <c r="D35" s="20"/>
      <c r="E35" s="80"/>
      <c r="F35" s="80"/>
      <c r="G35" s="80"/>
      <c r="H35" s="80"/>
    </row>
    <row r="36" spans="2:8" ht="21.75" customHeight="1">
      <c r="B36" s="2" t="s">
        <v>107</v>
      </c>
      <c r="C36" s="3"/>
      <c r="E36" s="46"/>
      <c r="F36" s="47"/>
      <c r="G36" s="46"/>
      <c r="H36" s="47"/>
    </row>
    <row r="37" spans="2:8" ht="39.75" customHeight="1">
      <c r="B37" s="106" t="s">
        <v>18</v>
      </c>
      <c r="C37" s="107"/>
      <c r="D37" s="108"/>
      <c r="E37" s="109" t="s">
        <v>133</v>
      </c>
      <c r="F37" s="110"/>
      <c r="G37" s="109" t="s">
        <v>134</v>
      </c>
      <c r="H37" s="110"/>
    </row>
    <row r="38" spans="2:8" ht="21.75" customHeight="1">
      <c r="B38" s="11" t="s">
        <v>28</v>
      </c>
      <c r="C38" s="6" t="s">
        <v>43</v>
      </c>
      <c r="D38" s="20"/>
      <c r="E38" s="72">
        <v>7302691</v>
      </c>
      <c r="F38" s="12"/>
      <c r="G38" s="72">
        <v>8488674</v>
      </c>
      <c r="H38" s="12"/>
    </row>
    <row r="39" spans="2:8" ht="21.75" customHeight="1">
      <c r="B39" s="11" t="s">
        <v>2</v>
      </c>
      <c r="C39" s="6" t="s">
        <v>139</v>
      </c>
      <c r="D39" s="20"/>
      <c r="E39" s="72">
        <v>230</v>
      </c>
      <c r="F39" s="12"/>
      <c r="G39" s="72">
        <v>0</v>
      </c>
      <c r="H39" s="12"/>
    </row>
    <row r="40" spans="2:8" ht="21.75" customHeight="1">
      <c r="B40" s="14" t="s">
        <v>44</v>
      </c>
      <c r="C40" s="6" t="s">
        <v>73</v>
      </c>
      <c r="D40" s="10"/>
      <c r="E40" s="12"/>
      <c r="F40" s="12">
        <v>0</v>
      </c>
      <c r="G40" s="12"/>
      <c r="H40" s="12">
        <v>0</v>
      </c>
    </row>
    <row r="41" spans="2:8" ht="21.75" customHeight="1" thickBot="1">
      <c r="B41" s="14" t="s">
        <v>45</v>
      </c>
      <c r="C41" s="6" t="s">
        <v>112</v>
      </c>
      <c r="D41" s="20"/>
      <c r="E41" s="12"/>
      <c r="F41" s="70">
        <f>SUM(F31,F32,)</f>
        <v>-66456554</v>
      </c>
      <c r="G41" s="12"/>
      <c r="H41" s="70">
        <f>SUM(H31,H32,)</f>
        <v>29316784</v>
      </c>
    </row>
    <row r="42" spans="2:8" ht="9.75" customHeight="1" thickTop="1">
      <c r="B42" s="23"/>
      <c r="C42" s="16"/>
      <c r="D42" s="17"/>
      <c r="E42" s="27"/>
      <c r="F42" s="27"/>
      <c r="G42" s="27"/>
      <c r="H42" s="27"/>
    </row>
    <row r="43" spans="2:8" ht="21.75" customHeight="1">
      <c r="B43" s="99"/>
      <c r="C43" s="99"/>
      <c r="D43" s="99"/>
      <c r="E43" s="99"/>
      <c r="F43" s="99"/>
      <c r="G43" s="1"/>
      <c r="H43" s="1"/>
    </row>
    <row r="46" spans="5:8" ht="14.25">
      <c r="E46" s="24"/>
      <c r="F46" s="44"/>
      <c r="G46" s="24"/>
      <c r="H46" s="44"/>
    </row>
    <row r="47" spans="5:8" ht="14.25">
      <c r="E47" s="24"/>
      <c r="F47" s="44"/>
      <c r="G47" s="24"/>
      <c r="H47" s="44"/>
    </row>
    <row r="48" spans="5:8" ht="14.25">
      <c r="E48" s="24"/>
      <c r="F48" s="44"/>
      <c r="G48" s="24"/>
      <c r="H48" s="44"/>
    </row>
    <row r="52" spans="5:8" ht="14.25">
      <c r="E52" s="43"/>
      <c r="F52" s="42"/>
      <c r="G52" s="43"/>
      <c r="H52" s="42"/>
    </row>
    <row r="53" spans="6:8" ht="14.25">
      <c r="F53" s="42"/>
      <c r="H53" s="42"/>
    </row>
  </sheetData>
  <sheetProtection/>
  <mergeCells count="10">
    <mergeCell ref="G6:H6"/>
    <mergeCell ref="G37:H37"/>
    <mergeCell ref="B2:H2"/>
    <mergeCell ref="B1:H1"/>
    <mergeCell ref="B3:H3"/>
    <mergeCell ref="B43:F43"/>
    <mergeCell ref="B37:D37"/>
    <mergeCell ref="E37:F37"/>
    <mergeCell ref="B6:D6"/>
    <mergeCell ref="E6:F6"/>
  </mergeCells>
  <printOptions horizontalCentered="1"/>
  <pageMargins left="0.3937007874015748" right="0.1968503937007874" top="0.984251968503937" bottom="1.1023622047244095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H43"/>
  <sheetViews>
    <sheetView tabSelected="1" zoomScalePageLayoutView="0" workbookViewId="0" topLeftCell="A25">
      <selection activeCell="A35" sqref="A35:IV35"/>
    </sheetView>
  </sheetViews>
  <sheetFormatPr defaultColWidth="8.88671875" defaultRowHeight="13.5"/>
  <cols>
    <col min="1" max="1" width="0.671875" style="1" customWidth="1"/>
    <col min="2" max="2" width="3.77734375" style="1" customWidth="1"/>
    <col min="3" max="3" width="22.3359375" style="1" customWidth="1"/>
    <col min="4" max="4" width="7.77734375" style="4" customWidth="1"/>
    <col min="5" max="8" width="12.3359375" style="25" customWidth="1"/>
    <col min="9" max="16384" width="8.88671875" style="1" customWidth="1"/>
  </cols>
  <sheetData>
    <row r="1" spans="2:8" ht="34.5" customHeight="1">
      <c r="B1" s="115" t="s">
        <v>103</v>
      </c>
      <c r="C1" s="115"/>
      <c r="D1" s="115"/>
      <c r="E1" s="115"/>
      <c r="F1" s="115"/>
      <c r="G1" s="115"/>
      <c r="H1" s="115"/>
    </row>
    <row r="2" spans="2:8" ht="15" customHeight="1">
      <c r="B2" s="116" t="s">
        <v>135</v>
      </c>
      <c r="C2" s="116"/>
      <c r="D2" s="116"/>
      <c r="E2" s="116"/>
      <c r="F2" s="116"/>
      <c r="G2" s="116"/>
      <c r="H2" s="116"/>
    </row>
    <row r="3" spans="2:8" ht="15" customHeight="1">
      <c r="B3" s="116" t="s">
        <v>136</v>
      </c>
      <c r="C3" s="116"/>
      <c r="D3" s="116"/>
      <c r="E3" s="116"/>
      <c r="F3" s="116"/>
      <c r="G3" s="116"/>
      <c r="H3" s="116"/>
    </row>
    <row r="4" spans="2:8" ht="7.5" customHeight="1">
      <c r="B4" s="7"/>
      <c r="C4" s="7"/>
      <c r="D4" s="7"/>
      <c r="E4" s="7"/>
      <c r="F4" s="7"/>
      <c r="G4" s="7"/>
      <c r="H4" s="7"/>
    </row>
    <row r="5" spans="2:8" ht="21.75" customHeight="1">
      <c r="B5" s="2" t="s">
        <v>108</v>
      </c>
      <c r="C5" s="3"/>
      <c r="E5" s="46"/>
      <c r="F5" s="47"/>
      <c r="H5" s="47" t="s">
        <v>27</v>
      </c>
    </row>
    <row r="6" spans="2:8" ht="39.75" customHeight="1">
      <c r="B6" s="106" t="s">
        <v>18</v>
      </c>
      <c r="C6" s="107"/>
      <c r="D6" s="108"/>
      <c r="E6" s="109" t="s">
        <v>133</v>
      </c>
      <c r="F6" s="108"/>
      <c r="G6" s="109" t="s">
        <v>134</v>
      </c>
      <c r="H6" s="108"/>
    </row>
    <row r="7" spans="2:8" ht="21" customHeight="1">
      <c r="B7" s="29" t="s">
        <v>0</v>
      </c>
      <c r="C7" s="30" t="s">
        <v>74</v>
      </c>
      <c r="E7" s="31"/>
      <c r="F7" s="68">
        <f>+E8+E9+E12+E13</f>
        <v>-42680269</v>
      </c>
      <c r="G7" s="31"/>
      <c r="H7" s="68">
        <f>+G8+G9+G12+G13</f>
        <v>10019594</v>
      </c>
    </row>
    <row r="8" spans="2:8" ht="21" customHeight="1">
      <c r="B8" s="32" t="s">
        <v>1</v>
      </c>
      <c r="C8" s="33" t="s">
        <v>113</v>
      </c>
      <c r="E8" s="35">
        <f>운영!F41</f>
        <v>-66456554</v>
      </c>
      <c r="F8" s="41"/>
      <c r="G8" s="35">
        <f>운영!H41</f>
        <v>29316784</v>
      </c>
      <c r="H8" s="41"/>
    </row>
    <row r="9" spans="2:8" ht="21" customHeight="1">
      <c r="B9" s="32" t="s">
        <v>2</v>
      </c>
      <c r="C9" s="64" t="s">
        <v>118</v>
      </c>
      <c r="D9" s="5"/>
      <c r="E9" s="54">
        <f>SUM(E10:E11)</f>
        <v>38446504</v>
      </c>
      <c r="F9" s="41"/>
      <c r="G9" s="54">
        <f>SUM(G10:G11)</f>
        <v>42587728</v>
      </c>
      <c r="H9" s="41"/>
    </row>
    <row r="10" spans="2:8" ht="21" customHeight="1">
      <c r="B10" s="36" t="s">
        <v>30</v>
      </c>
      <c r="C10" s="33" t="s">
        <v>16</v>
      </c>
      <c r="E10" s="41">
        <v>24042274</v>
      </c>
      <c r="F10" s="41"/>
      <c r="G10" s="41">
        <v>26199118</v>
      </c>
      <c r="H10" s="41"/>
    </row>
    <row r="11" spans="2:8" ht="21" customHeight="1">
      <c r="B11" s="36" t="s">
        <v>102</v>
      </c>
      <c r="C11" s="33" t="s">
        <v>98</v>
      </c>
      <c r="E11" s="41">
        <v>14404230</v>
      </c>
      <c r="F11" s="41"/>
      <c r="G11" s="41">
        <v>16388610</v>
      </c>
      <c r="H11" s="41"/>
    </row>
    <row r="12" spans="2:8" ht="21" customHeight="1">
      <c r="B12" s="32" t="s">
        <v>3</v>
      </c>
      <c r="C12" s="64" t="s">
        <v>119</v>
      </c>
      <c r="D12" s="10"/>
      <c r="E12" s="53">
        <v>0</v>
      </c>
      <c r="F12" s="41"/>
      <c r="G12" s="53">
        <v>0</v>
      </c>
      <c r="H12" s="41"/>
    </row>
    <row r="13" spans="2:8" ht="21" customHeight="1">
      <c r="B13" s="32" t="s">
        <v>4</v>
      </c>
      <c r="C13" s="64" t="s">
        <v>111</v>
      </c>
      <c r="D13" s="10"/>
      <c r="E13" s="35">
        <f>SUM(E14:E19)</f>
        <v>-14670219</v>
      </c>
      <c r="F13" s="41"/>
      <c r="G13" s="35">
        <f>SUM(G14:G19)</f>
        <v>-61884918</v>
      </c>
      <c r="H13" s="41"/>
    </row>
    <row r="14" spans="2:8" ht="21" customHeight="1">
      <c r="B14" s="36" t="s">
        <v>30</v>
      </c>
      <c r="C14" s="33" t="s">
        <v>122</v>
      </c>
      <c r="D14" s="10"/>
      <c r="E14" s="37">
        <v>122383</v>
      </c>
      <c r="F14" s="41"/>
      <c r="G14" s="37">
        <v>157167</v>
      </c>
      <c r="H14" s="41"/>
    </row>
    <row r="15" spans="2:8" ht="21" customHeight="1">
      <c r="B15" s="40" t="s">
        <v>31</v>
      </c>
      <c r="C15" s="33" t="s">
        <v>123</v>
      </c>
      <c r="D15" s="10"/>
      <c r="E15" s="37">
        <v>53211</v>
      </c>
      <c r="F15" s="41"/>
      <c r="G15" s="37">
        <v>28812</v>
      </c>
      <c r="H15" s="41"/>
    </row>
    <row r="16" spans="2:8" ht="21" customHeight="1">
      <c r="B16" s="36" t="s">
        <v>32</v>
      </c>
      <c r="C16" s="33" t="s">
        <v>124</v>
      </c>
      <c r="D16" s="10"/>
      <c r="E16" s="37">
        <v>249370</v>
      </c>
      <c r="F16" s="41"/>
      <c r="G16" s="37">
        <v>394820</v>
      </c>
      <c r="H16" s="41"/>
    </row>
    <row r="17" spans="2:8" ht="21" customHeight="1">
      <c r="B17" s="36" t="s">
        <v>33</v>
      </c>
      <c r="C17" s="33" t="s">
        <v>125</v>
      </c>
      <c r="D17" s="10"/>
      <c r="E17" s="37">
        <v>-92000</v>
      </c>
      <c r="F17" s="41"/>
      <c r="G17" s="37">
        <v>-414000</v>
      </c>
      <c r="H17" s="41"/>
    </row>
    <row r="18" spans="2:8" ht="21" customHeight="1">
      <c r="B18" s="36" t="s">
        <v>41</v>
      </c>
      <c r="C18" s="33" t="s">
        <v>141</v>
      </c>
      <c r="D18" s="10"/>
      <c r="E18" s="37">
        <v>-5554250</v>
      </c>
      <c r="F18" s="41"/>
      <c r="G18" s="55">
        <v>0</v>
      </c>
      <c r="H18" s="41"/>
    </row>
    <row r="19" spans="2:8" ht="21" customHeight="1">
      <c r="B19" s="36" t="s">
        <v>142</v>
      </c>
      <c r="C19" s="33" t="s">
        <v>130</v>
      </c>
      <c r="D19" s="10"/>
      <c r="E19" s="37">
        <v>-9448933</v>
      </c>
      <c r="F19" s="41"/>
      <c r="G19" s="37">
        <v>-62051717</v>
      </c>
      <c r="H19" s="41"/>
    </row>
    <row r="20" spans="2:8" ht="21" customHeight="1">
      <c r="B20" s="38" t="s">
        <v>17</v>
      </c>
      <c r="C20" s="33" t="s">
        <v>126</v>
      </c>
      <c r="D20" s="10"/>
      <c r="E20" s="41"/>
      <c r="F20" s="37">
        <f>+E21+E24</f>
        <v>43000000</v>
      </c>
      <c r="G20" s="41"/>
      <c r="H20" s="37">
        <f>+G21+G24</f>
        <v>-12216824</v>
      </c>
    </row>
    <row r="21" spans="2:8" ht="21" customHeight="1">
      <c r="B21" s="32" t="s">
        <v>1</v>
      </c>
      <c r="C21" s="64" t="s">
        <v>127</v>
      </c>
      <c r="D21" s="10"/>
      <c r="E21" s="53">
        <f>E22+E23</f>
        <v>43000000</v>
      </c>
      <c r="F21" s="41"/>
      <c r="G21" s="53">
        <f>G22+G23</f>
        <v>0</v>
      </c>
      <c r="H21" s="41"/>
    </row>
    <row r="22" spans="2:8" ht="21" customHeight="1">
      <c r="B22" s="36" t="s">
        <v>30</v>
      </c>
      <c r="C22" s="33" t="s">
        <v>143</v>
      </c>
      <c r="D22" s="10"/>
      <c r="E22" s="34">
        <v>25000000</v>
      </c>
      <c r="F22" s="87"/>
      <c r="G22" s="55">
        <v>0</v>
      </c>
      <c r="H22" s="87"/>
    </row>
    <row r="23" spans="2:8" ht="21" customHeight="1">
      <c r="B23" s="40" t="s">
        <v>31</v>
      </c>
      <c r="C23" s="33" t="s">
        <v>144</v>
      </c>
      <c r="D23" s="10"/>
      <c r="E23" s="53">
        <v>18000000</v>
      </c>
      <c r="F23" s="87"/>
      <c r="G23" s="53">
        <v>0</v>
      </c>
      <c r="H23" s="87"/>
    </row>
    <row r="24" spans="2:8" ht="21" customHeight="1">
      <c r="B24" s="32" t="s">
        <v>2</v>
      </c>
      <c r="C24" s="64" t="s">
        <v>128</v>
      </c>
      <c r="D24" s="1"/>
      <c r="E24" s="53">
        <f>-SUM(E25:E25)</f>
        <v>0</v>
      </c>
      <c r="F24" s="65"/>
      <c r="G24" s="35">
        <f>-SUM(G25:G25)</f>
        <v>-12216824</v>
      </c>
      <c r="H24" s="65"/>
    </row>
    <row r="25" spans="2:8" ht="21" customHeight="1">
      <c r="B25" s="36" t="s">
        <v>30</v>
      </c>
      <c r="C25" s="33" t="s">
        <v>129</v>
      </c>
      <c r="D25" s="20"/>
      <c r="E25" s="55">
        <v>0</v>
      </c>
      <c r="F25" s="65"/>
      <c r="G25" s="55">
        <v>12216824</v>
      </c>
      <c r="H25" s="65"/>
    </row>
    <row r="26" spans="2:8" ht="21" customHeight="1">
      <c r="B26" s="39" t="s">
        <v>10</v>
      </c>
      <c r="C26" s="33" t="s">
        <v>110</v>
      </c>
      <c r="D26" s="10"/>
      <c r="E26" s="78"/>
      <c r="F26" s="55">
        <f>E27+E28</f>
        <v>0</v>
      </c>
      <c r="G26" s="78"/>
      <c r="H26" s="55">
        <f>G27+G28</f>
        <v>0</v>
      </c>
    </row>
    <row r="27" spans="2:8" ht="21" customHeight="1">
      <c r="B27" s="32" t="s">
        <v>1</v>
      </c>
      <c r="C27" s="64" t="s">
        <v>121</v>
      </c>
      <c r="D27" s="10"/>
      <c r="E27" s="53">
        <v>0</v>
      </c>
      <c r="F27" s="41"/>
      <c r="G27" s="53">
        <v>0</v>
      </c>
      <c r="H27" s="41"/>
    </row>
    <row r="28" spans="2:8" ht="21" customHeight="1">
      <c r="B28" s="32" t="s">
        <v>2</v>
      </c>
      <c r="C28" s="64" t="s">
        <v>120</v>
      </c>
      <c r="D28" s="10"/>
      <c r="E28" s="53">
        <v>0</v>
      </c>
      <c r="F28" s="34"/>
      <c r="G28" s="53">
        <v>0</v>
      </c>
      <c r="H28" s="34"/>
    </row>
    <row r="29" spans="2:8" ht="21" customHeight="1">
      <c r="B29" s="39" t="s">
        <v>11</v>
      </c>
      <c r="C29" s="33" t="s">
        <v>109</v>
      </c>
      <c r="D29" s="58"/>
      <c r="E29" s="34"/>
      <c r="F29" s="66">
        <f>F7+F20+F26</f>
        <v>319731</v>
      </c>
      <c r="G29" s="34"/>
      <c r="H29" s="66">
        <f>H7+H20+H26</f>
        <v>-2197230</v>
      </c>
    </row>
    <row r="30" spans="2:8" ht="21" customHeight="1">
      <c r="B30" s="39" t="s">
        <v>14</v>
      </c>
      <c r="C30" s="33" t="s">
        <v>75</v>
      </c>
      <c r="D30" s="10"/>
      <c r="E30" s="34"/>
      <c r="F30" s="53">
        <f>H31</f>
        <v>19403229</v>
      </c>
      <c r="G30" s="34"/>
      <c r="H30" s="53">
        <v>21600459</v>
      </c>
    </row>
    <row r="31" spans="2:8" ht="21" customHeight="1" thickBot="1">
      <c r="B31" s="39" t="s">
        <v>15</v>
      </c>
      <c r="C31" s="33" t="s">
        <v>76</v>
      </c>
      <c r="D31" s="10"/>
      <c r="E31" s="34"/>
      <c r="F31" s="67">
        <f>+F29+F30</f>
        <v>19722960</v>
      </c>
      <c r="G31" s="34"/>
      <c r="H31" s="67">
        <f>+H29+H30</f>
        <v>19403229</v>
      </c>
    </row>
    <row r="32" spans="2:8" ht="9.75" customHeight="1" thickTop="1">
      <c r="B32" s="15"/>
      <c r="C32" s="16"/>
      <c r="D32" s="17"/>
      <c r="E32" s="27"/>
      <c r="F32" s="27"/>
      <c r="G32" s="27"/>
      <c r="H32" s="27"/>
    </row>
    <row r="33" spans="2:8" ht="14.25" customHeight="1">
      <c r="B33" s="99"/>
      <c r="C33" s="99"/>
      <c r="D33" s="99"/>
      <c r="E33" s="99"/>
      <c r="F33" s="99"/>
      <c r="G33" s="99"/>
      <c r="H33" s="99"/>
    </row>
    <row r="36" spans="5:8" ht="14.25">
      <c r="E36" s="24"/>
      <c r="F36" s="44"/>
      <c r="G36" s="24"/>
      <c r="H36" s="44"/>
    </row>
    <row r="37" spans="5:8" ht="14.25">
      <c r="E37" s="24"/>
      <c r="F37" s="44"/>
      <c r="G37" s="24"/>
      <c r="H37" s="44"/>
    </row>
    <row r="38" spans="5:8" ht="14.25">
      <c r="E38" s="24"/>
      <c r="F38" s="44"/>
      <c r="G38" s="24"/>
      <c r="H38" s="44"/>
    </row>
    <row r="42" spans="5:8" ht="14.25">
      <c r="E42" s="43"/>
      <c r="F42" s="42"/>
      <c r="G42" s="43"/>
      <c r="H42" s="42"/>
    </row>
    <row r="43" spans="6:8" ht="14.25">
      <c r="F43" s="42"/>
      <c r="H43" s="42"/>
    </row>
  </sheetData>
  <sheetProtection/>
  <mergeCells count="7">
    <mergeCell ref="B33:H33"/>
    <mergeCell ref="G6:H6"/>
    <mergeCell ref="B6:D6"/>
    <mergeCell ref="E6:F6"/>
    <mergeCell ref="B1:H1"/>
    <mergeCell ref="B2:H2"/>
    <mergeCell ref="B3:H3"/>
  </mergeCells>
  <printOptions horizontalCentered="1"/>
  <pageMargins left="0.3937007874015748" right="0.1968503937007874" top="0.984251968503937" bottom="1.1023622047244095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H26"/>
  <sheetViews>
    <sheetView zoomScalePageLayoutView="0" workbookViewId="0" topLeftCell="A10">
      <selection activeCell="G16" sqref="G16"/>
    </sheetView>
  </sheetViews>
  <sheetFormatPr defaultColWidth="8.88671875" defaultRowHeight="13.5"/>
  <cols>
    <col min="2" max="2" width="8.5546875" style="0" bestFit="1" customWidth="1"/>
    <col min="3" max="4" width="11.77734375" style="0" bestFit="1" customWidth="1"/>
    <col min="5" max="5" width="6.77734375" style="0" bestFit="1" customWidth="1"/>
    <col min="6" max="6" width="9.99609375" style="0" bestFit="1" customWidth="1"/>
    <col min="7" max="7" width="6.77734375" style="0" bestFit="1" customWidth="1"/>
    <col min="8" max="8" width="11.77734375" style="0" bestFit="1" customWidth="1"/>
  </cols>
  <sheetData>
    <row r="1" ht="14.25" thickBot="1"/>
    <row r="2" ht="14.25" thickBot="1">
      <c r="C2" s="89">
        <v>300000000</v>
      </c>
    </row>
    <row r="3" ht="14.25" thickBot="1">
      <c r="C3" s="90">
        <v>138000000</v>
      </c>
    </row>
    <row r="4" ht="14.25" thickBot="1">
      <c r="C4" s="90">
        <v>80173281</v>
      </c>
    </row>
    <row r="5" ht="14.25" thickBot="1">
      <c r="C5" s="90">
        <v>23655908</v>
      </c>
    </row>
    <row r="6" ht="14.25" thickBot="1">
      <c r="C6" s="91">
        <v>606</v>
      </c>
    </row>
    <row r="7" ht="14.25" thickBot="1">
      <c r="C7" s="92">
        <v>39574613</v>
      </c>
    </row>
    <row r="8" ht="13.5">
      <c r="C8" s="88">
        <f>SUM(C2:C7)</f>
        <v>581404408</v>
      </c>
    </row>
    <row r="10" ht="14.25" thickBot="1"/>
    <row r="11" spans="2:8" ht="24.75" thickBot="1">
      <c r="B11" s="93" t="s">
        <v>145</v>
      </c>
      <c r="C11" s="94" t="s">
        <v>146</v>
      </c>
      <c r="D11" s="94" t="s">
        <v>147</v>
      </c>
      <c r="E11" s="94" t="s">
        <v>148</v>
      </c>
      <c r="F11" s="94" t="s">
        <v>16</v>
      </c>
      <c r="G11" s="94" t="s">
        <v>149</v>
      </c>
      <c r="H11" s="94" t="s">
        <v>150</v>
      </c>
    </row>
    <row r="12" spans="2:8" ht="14.25" thickBot="1">
      <c r="B12" s="95" t="s">
        <v>151</v>
      </c>
      <c r="C12" s="96" t="s">
        <v>152</v>
      </c>
      <c r="D12" s="97">
        <v>265268232</v>
      </c>
      <c r="E12" s="96" t="s">
        <v>152</v>
      </c>
      <c r="F12" s="96" t="s">
        <v>153</v>
      </c>
      <c r="G12" s="96" t="s">
        <v>153</v>
      </c>
      <c r="H12" s="97">
        <v>265268232</v>
      </c>
    </row>
    <row r="13" spans="2:8" ht="14.25" thickBot="1">
      <c r="B13" s="95" t="s">
        <v>154</v>
      </c>
      <c r="C13" s="96" t="s">
        <v>152</v>
      </c>
      <c r="D13" s="97">
        <v>97287838</v>
      </c>
      <c r="E13" s="96" t="s">
        <v>152</v>
      </c>
      <c r="F13" s="97">
        <v>1621463</v>
      </c>
      <c r="G13" s="96" t="s">
        <v>153</v>
      </c>
      <c r="H13" s="97">
        <v>95666375</v>
      </c>
    </row>
    <row r="14" spans="2:8" ht="14.25" thickBot="1">
      <c r="B14" s="95" t="s">
        <v>155</v>
      </c>
      <c r="C14" s="97">
        <v>1182532021</v>
      </c>
      <c r="D14" s="97">
        <v>590806690</v>
      </c>
      <c r="E14" s="96" t="s">
        <v>152</v>
      </c>
      <c r="F14" s="97">
        <v>473765004</v>
      </c>
      <c r="G14" s="96" t="s">
        <v>152</v>
      </c>
      <c r="H14" s="97">
        <v>1299573707</v>
      </c>
    </row>
    <row r="15" spans="2:8" ht="14.25" thickBot="1">
      <c r="B15" s="95" t="s">
        <v>156</v>
      </c>
      <c r="C15" s="97">
        <v>88979967</v>
      </c>
      <c r="D15" s="97">
        <v>38969270</v>
      </c>
      <c r="E15" s="98">
        <v>1000</v>
      </c>
      <c r="F15" s="97">
        <v>60900324</v>
      </c>
      <c r="G15" s="96" t="s">
        <v>152</v>
      </c>
      <c r="H15" s="98">
        <v>67047913</v>
      </c>
    </row>
    <row r="16" spans="2:8" ht="14.25" thickBot="1">
      <c r="B16" s="95" t="s">
        <v>157</v>
      </c>
      <c r="C16" s="97">
        <v>306177143</v>
      </c>
      <c r="D16" s="97">
        <v>98878040</v>
      </c>
      <c r="E16" s="96" t="s">
        <v>152</v>
      </c>
      <c r="F16" s="98">
        <v>134367103</v>
      </c>
      <c r="G16" s="98">
        <v>163642</v>
      </c>
      <c r="H16" s="98">
        <v>270524438</v>
      </c>
    </row>
    <row r="17" spans="2:8" ht="14.25" thickBot="1">
      <c r="B17" s="95" t="s">
        <v>158</v>
      </c>
      <c r="C17" s="97">
        <v>1577689131</v>
      </c>
      <c r="D17" s="97">
        <v>1091210070</v>
      </c>
      <c r="E17" s="98">
        <v>1000</v>
      </c>
      <c r="F17" s="98">
        <v>670653894</v>
      </c>
      <c r="G17" s="98">
        <v>163642</v>
      </c>
      <c r="H17" s="98">
        <v>1998080665</v>
      </c>
    </row>
    <row r="19" ht="14.25" thickBot="1"/>
    <row r="20" spans="2:8" ht="24.75" thickBot="1">
      <c r="B20" s="93" t="s">
        <v>145</v>
      </c>
      <c r="C20" s="94" t="s">
        <v>146</v>
      </c>
      <c r="D20" s="94" t="s">
        <v>159</v>
      </c>
      <c r="E20" s="94" t="s">
        <v>148</v>
      </c>
      <c r="F20" s="94" t="s">
        <v>16</v>
      </c>
      <c r="G20" s="94" t="s">
        <v>160</v>
      </c>
      <c r="H20" s="94" t="s">
        <v>150</v>
      </c>
    </row>
    <row r="21" spans="2:8" ht="14.25" thickBot="1">
      <c r="B21" s="95" t="s">
        <v>151</v>
      </c>
      <c r="C21" s="96" t="s">
        <v>152</v>
      </c>
      <c r="D21" s="97">
        <v>265268232</v>
      </c>
      <c r="E21" s="96" t="s">
        <v>152</v>
      </c>
      <c r="F21" s="96" t="s">
        <v>153</v>
      </c>
      <c r="G21" s="96" t="s">
        <v>153</v>
      </c>
      <c r="H21" s="97">
        <v>265268232</v>
      </c>
    </row>
    <row r="22" spans="2:8" ht="14.25" thickBot="1">
      <c r="B22" s="95" t="s">
        <v>154</v>
      </c>
      <c r="C22" s="96" t="s">
        <v>152</v>
      </c>
      <c r="D22" s="97">
        <v>97287838</v>
      </c>
      <c r="E22" s="96" t="s">
        <v>152</v>
      </c>
      <c r="F22" s="97">
        <v>1621463</v>
      </c>
      <c r="G22" s="96" t="s">
        <v>153</v>
      </c>
      <c r="H22" s="97">
        <v>95666375</v>
      </c>
    </row>
    <row r="23" spans="2:8" ht="14.25" thickBot="1">
      <c r="B23" s="95" t="s">
        <v>155</v>
      </c>
      <c r="C23" s="97">
        <v>1182532021</v>
      </c>
      <c r="D23" s="97">
        <v>590806690</v>
      </c>
      <c r="E23" s="96" t="s">
        <v>152</v>
      </c>
      <c r="F23" s="97">
        <v>473765004</v>
      </c>
      <c r="G23" s="96" t="s">
        <v>152</v>
      </c>
      <c r="H23" s="97">
        <v>1299573707</v>
      </c>
    </row>
    <row r="24" spans="2:8" ht="14.25" thickBot="1">
      <c r="B24" s="95" t="s">
        <v>156</v>
      </c>
      <c r="C24" s="97">
        <v>88979967</v>
      </c>
      <c r="D24" s="97">
        <v>38969270</v>
      </c>
      <c r="E24" s="96">
        <v>1000</v>
      </c>
      <c r="F24" s="97">
        <v>60900324</v>
      </c>
      <c r="G24" s="96" t="s">
        <v>152</v>
      </c>
      <c r="H24" s="97">
        <v>67048913</v>
      </c>
    </row>
    <row r="25" spans="2:8" ht="14.25" thickBot="1">
      <c r="B25" s="95" t="s">
        <v>157</v>
      </c>
      <c r="C25" s="97">
        <v>306177143</v>
      </c>
      <c r="D25" s="97">
        <v>98878040</v>
      </c>
      <c r="E25" s="96" t="s">
        <v>152</v>
      </c>
      <c r="F25" s="97">
        <v>134525353</v>
      </c>
      <c r="G25" s="96" t="s">
        <v>152</v>
      </c>
      <c r="H25" s="97">
        <v>270529830</v>
      </c>
    </row>
    <row r="26" spans="2:8" ht="14.25" thickBot="1">
      <c r="B26" s="95" t="s">
        <v>158</v>
      </c>
      <c r="C26" s="97">
        <v>1577689131</v>
      </c>
      <c r="D26" s="97">
        <v>1091210070</v>
      </c>
      <c r="E26" s="96" t="s">
        <v>152</v>
      </c>
      <c r="F26" s="97">
        <v>670812144</v>
      </c>
      <c r="G26" s="96" t="s">
        <v>152</v>
      </c>
      <c r="H26" s="97">
        <v>1998087057</v>
      </c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AhnKwon &amp;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user</dc:creator>
  <cp:keywords/>
  <dc:description/>
  <cp:lastModifiedBy>user</cp:lastModifiedBy>
  <cp:lastPrinted>2016-02-14T03:47:21Z</cp:lastPrinted>
  <dcterms:created xsi:type="dcterms:W3CDTF">2000-10-24T02:05:43Z</dcterms:created>
  <dcterms:modified xsi:type="dcterms:W3CDTF">2017-03-24T05:30:37Z</dcterms:modified>
  <cp:category/>
  <cp:version/>
  <cp:contentType/>
  <cp:contentStatus/>
</cp:coreProperties>
</file>