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85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'운영'!$A$1:$H$54</definedName>
    <definedName name="_xlnm.Print_Area" localSheetId="0">'재무'!$A$1:$H$39</definedName>
    <definedName name="_xlnm.Print_Area" localSheetId="2">'현금'!$A$1:$H$28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<sst xmlns="http://schemas.openxmlformats.org/spreadsheetml/2006/main" count="200" uniqueCount="150">
  <si>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</si>
  <si>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</si>
  <si>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</si>
  <si>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</si>
  <si>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</si>
  <si>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</si>
  <si>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</si>
  <si>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</si>
  <si>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</si>
  <si>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</si>
  <si>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</si>
  <si>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</si>
  <si>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</si>
  <si>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</si>
  <si>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</si>
  <si>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</si>
  <si>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</si>
  <si>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</si>
  <si>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</si>
  <si>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</si>
  <si>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</si>
  <si>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</si>
  <si>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</si>
  <si>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</si>
  <si>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</si>
  <si>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</si>
  <si>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</si>
  <si>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</si>
  <si>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</si>
  <si>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</si>
  <si>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</si>
  <si>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</si>
  <si>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</si>
  <si>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</si>
  <si>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</si>
  <si>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</si>
  <si>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</si>
  <si>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</si>
  <si>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</si>
  <si>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</si>
  <si>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</si>
  <si>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</si>
  <si>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</si>
  <si>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</si>
  <si>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</si>
  <si>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</si>
  <si>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</si>
  <si>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유동부채</t>
  </si>
  <si>
    <t>미지급금</t>
  </si>
  <si>
    <t>비유동부채</t>
  </si>
  <si>
    <t>사업수익</t>
  </si>
  <si>
    <t>사업비용</t>
  </si>
  <si>
    <t>직원급여및상여금</t>
  </si>
  <si>
    <t>여비교통비</t>
  </si>
  <si>
    <t>통신비</t>
  </si>
  <si>
    <t>수도광열비</t>
  </si>
  <si>
    <t>전력비</t>
  </si>
  <si>
    <t>보험료</t>
  </si>
  <si>
    <t>용역비</t>
  </si>
  <si>
    <t>업무추진비</t>
  </si>
  <si>
    <t>소모품비</t>
  </si>
  <si>
    <t>사무용품비</t>
  </si>
  <si>
    <t>14.</t>
  </si>
  <si>
    <t>19.</t>
  </si>
  <si>
    <t>21.</t>
  </si>
  <si>
    <t>사업이익</t>
  </si>
  <si>
    <t>사업외수익</t>
  </si>
  <si>
    <t>사업외비용</t>
  </si>
  <si>
    <t>사업활동현금흐름</t>
  </si>
  <si>
    <t>선급비용의 감소(증가)</t>
  </si>
  <si>
    <t>선급법인세의 감소(증가)</t>
  </si>
  <si>
    <t>비품의 취득</t>
  </si>
  <si>
    <t>기초의현금</t>
  </si>
  <si>
    <t>기말의현금</t>
  </si>
  <si>
    <t>23.</t>
  </si>
  <si>
    <t>의료지원비</t>
  </si>
  <si>
    <t>자립지원비</t>
  </si>
  <si>
    <t>사업활동으로인한자산·부채의변동</t>
  </si>
  <si>
    <t>활동지원비</t>
  </si>
  <si>
    <t>홍보활동비</t>
  </si>
  <si>
    <t>경상북도청소년남자쉼터</t>
  </si>
  <si>
    <t>11.</t>
  </si>
  <si>
    <t>13.</t>
  </si>
  <si>
    <t>15.</t>
  </si>
  <si>
    <t>16.</t>
  </si>
  <si>
    <t>(계속)</t>
  </si>
  <si>
    <t>재   무   상   태   표</t>
  </si>
  <si>
    <t>운   영   성   과   표</t>
  </si>
  <si>
    <t>운영성과표-계속</t>
  </si>
  <si>
    <t>현   금   흐   름   표</t>
  </si>
  <si>
    <t>잡이익</t>
  </si>
  <si>
    <t>국비보조금</t>
  </si>
  <si>
    <t>도비보조금</t>
  </si>
  <si>
    <t>수선비</t>
  </si>
  <si>
    <t>지급수수료</t>
  </si>
  <si>
    <t>투자활동으로인한현금흐름</t>
  </si>
  <si>
    <t>재무활동으로인한현금흐름</t>
  </si>
  <si>
    <t>복리후생비</t>
  </si>
  <si>
    <t>상담정서지원비</t>
  </si>
  <si>
    <t>학업지원비</t>
  </si>
  <si>
    <t>미지급비용</t>
  </si>
  <si>
    <t>현금의유출이없는비용등의가산</t>
  </si>
  <si>
    <t>현금의유입이없는수익등의차감</t>
  </si>
  <si>
    <t>투자활동으로인한현금유입액</t>
  </si>
  <si>
    <t>재무활동으로인한현금유입액</t>
  </si>
  <si>
    <t>재무활동으로인한현금유출액</t>
  </si>
  <si>
    <t>토지</t>
  </si>
  <si>
    <t>건물</t>
  </si>
  <si>
    <t>감가상각누계액</t>
  </si>
  <si>
    <t>17.</t>
  </si>
  <si>
    <t>18.</t>
  </si>
  <si>
    <t>유형자산폐기손실</t>
  </si>
  <si>
    <t>투자활동으로인한현금유출액</t>
  </si>
  <si>
    <t>차량운반구</t>
  </si>
  <si>
    <t>4.</t>
  </si>
  <si>
    <t>기타부담금</t>
  </si>
  <si>
    <t>교육훈련비</t>
  </si>
  <si>
    <t>재무상태표-계속</t>
  </si>
  <si>
    <t>보조사업운영비</t>
  </si>
  <si>
    <t>차량유지비</t>
  </si>
  <si>
    <t>세금과공과</t>
  </si>
  <si>
    <t>26.</t>
  </si>
  <si>
    <t>4.</t>
  </si>
  <si>
    <t>기부금수입</t>
  </si>
  <si>
    <t>24.</t>
  </si>
  <si>
    <t>25.</t>
  </si>
  <si>
    <t>현금의증가(감소)(Ⅰ+Ⅱ+Ⅲ)</t>
  </si>
  <si>
    <t>제 11 기 2020년 12월 31일 현재</t>
  </si>
  <si>
    <t>제 11 기 2020년 1월 1일부터 2020년 12월 31일까지</t>
  </si>
  <si>
    <t>생활지원비</t>
  </si>
  <si>
    <t>22.</t>
  </si>
  <si>
    <t>제 12 기 2021년 12월 31일 현재</t>
  </si>
  <si>
    <t>제          12 (당)        기</t>
  </si>
  <si>
    <t>제          11 (전)        기</t>
  </si>
  <si>
    <t>제 12 기 2021년 1월 1일부터 2021년 12월 31일까지</t>
  </si>
  <si>
    <t>제          12 (당)        기</t>
  </si>
  <si>
    <t>제 12 기 2021년 1월 1일부터 2021년 12월 31일까지</t>
  </si>
  <si>
    <t>제          11 (전)        기</t>
  </si>
  <si>
    <t>사회복무요원보상금</t>
  </si>
  <si>
    <t>지급임차료</t>
  </si>
  <si>
    <t>20.</t>
  </si>
  <si>
    <t>27.</t>
  </si>
  <si>
    <t>28.</t>
  </si>
  <si>
    <t>순자산</t>
  </si>
  <si>
    <t>기본순자산</t>
  </si>
  <si>
    <t>보통순자산</t>
  </si>
  <si>
    <t>당기운영이익(손실)</t>
  </si>
  <si>
    <t>당기운영이익(손실)</t>
  </si>
  <si>
    <t>부채및순자산총계</t>
  </si>
  <si>
    <t>순자산총계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</si>
</sst>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19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workbookViewId="0" topLeftCell="A2">
      <selection activeCell="B29" sqref="B29:C2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5" t="s">
        <v>86</v>
      </c>
      <c r="C1" s="85"/>
      <c r="D1" s="85"/>
      <c r="E1" s="85"/>
      <c r="F1" s="85"/>
      <c r="G1" s="85"/>
      <c r="H1" s="85"/>
    </row>
    <row r="2" spans="2:8" ht="15" customHeight="1">
      <c r="B2" s="86" t="s">
        <v>131</v>
      </c>
      <c r="C2" s="86"/>
      <c r="D2" s="86"/>
      <c r="E2" s="86"/>
      <c r="F2" s="86"/>
      <c r="G2" s="86"/>
      <c r="H2" s="86"/>
    </row>
    <row r="3" spans="2:8" ht="15" customHeight="1">
      <c r="B3" s="86" t="s">
        <v>127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80</v>
      </c>
      <c r="C5" s="3"/>
      <c r="E5" s="42"/>
      <c r="F5" s="43"/>
      <c r="G5" s="42"/>
      <c r="H5" s="43" t="s">
        <v>24</v>
      </c>
    </row>
    <row r="6" spans="2:8" ht="39.75" customHeight="1">
      <c r="B6" s="87" t="s">
        <v>17</v>
      </c>
      <c r="C6" s="88"/>
      <c r="D6" s="89"/>
      <c r="E6" s="84" t="s">
        <v>132</v>
      </c>
      <c r="F6" s="83"/>
      <c r="G6" s="84" t="s">
        <v>133</v>
      </c>
      <c r="H6" s="83"/>
    </row>
    <row r="7" spans="2:8" ht="21" customHeight="1">
      <c r="B7" s="77" t="s">
        <v>18</v>
      </c>
      <c r="C7" s="78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43</v>
      </c>
      <c r="D8" s="10"/>
      <c r="E8" s="12"/>
      <c r="F8" s="12">
        <f>SUM(E9:E11)</f>
        <v>2325301</v>
      </c>
      <c r="G8" s="12"/>
      <c r="H8" s="12">
        <f>SUM(G9:G11)</f>
        <v>2821177</v>
      </c>
    </row>
    <row r="9" spans="2:8" ht="21" customHeight="1">
      <c r="B9" s="11" t="s">
        <v>1</v>
      </c>
      <c r="C9" s="6" t="s">
        <v>42</v>
      </c>
      <c r="D9" s="10"/>
      <c r="E9" s="58">
        <v>664251</v>
      </c>
      <c r="F9" s="12"/>
      <c r="G9" s="58">
        <v>598191</v>
      </c>
      <c r="H9" s="12"/>
    </row>
    <row r="10" spans="2:8" ht="21" customHeight="1">
      <c r="B10" s="11" t="s">
        <v>2</v>
      </c>
      <c r="C10" s="6" t="s">
        <v>45</v>
      </c>
      <c r="D10" s="10"/>
      <c r="E10" s="58">
        <v>1650230</v>
      </c>
      <c r="F10" s="12"/>
      <c r="G10" s="58">
        <v>2208826</v>
      </c>
      <c r="H10" s="12"/>
    </row>
    <row r="11" spans="2:8" ht="21" customHeight="1">
      <c r="B11" s="11" t="s">
        <v>3</v>
      </c>
      <c r="C11" s="6" t="s">
        <v>46</v>
      </c>
      <c r="D11" s="10"/>
      <c r="E11" s="58">
        <v>10820</v>
      </c>
      <c r="F11" s="12"/>
      <c r="G11" s="58">
        <v>14160</v>
      </c>
      <c r="H11" s="12"/>
    </row>
    <row r="12" spans="2:8" ht="21" customHeight="1">
      <c r="B12" s="9" t="s">
        <v>33</v>
      </c>
      <c r="C12" s="6" t="s">
        <v>44</v>
      </c>
      <c r="D12" s="10"/>
      <c r="E12" s="57"/>
      <c r="F12" s="41">
        <f>F13+F14</f>
        <v>377025920</v>
      </c>
      <c r="G12" s="57"/>
      <c r="H12" s="41">
        <f>H13+H14</f>
        <v>391742111</v>
      </c>
    </row>
    <row r="13" spans="2:8" ht="21" customHeight="1">
      <c r="B13" s="55">
        <v>-1</v>
      </c>
      <c r="C13" s="6" t="s">
        <v>32</v>
      </c>
      <c r="D13" s="10"/>
      <c r="E13" s="57"/>
      <c r="F13" s="12">
        <v>0</v>
      </c>
      <c r="G13" s="57"/>
      <c r="H13" s="12">
        <v>0</v>
      </c>
    </row>
    <row r="14" spans="2:8" ht="21" customHeight="1">
      <c r="B14" s="55">
        <v>-2</v>
      </c>
      <c r="C14" s="6" t="s">
        <v>35</v>
      </c>
      <c r="D14" s="53"/>
      <c r="E14" s="57"/>
      <c r="F14" s="41">
        <f>SUM(E15:E21)</f>
        <v>377025920</v>
      </c>
      <c r="G14" s="57"/>
      <c r="H14" s="41">
        <f>SUM(G15:G21)</f>
        <v>391742111</v>
      </c>
    </row>
    <row r="15" spans="2:8" ht="21" customHeight="1">
      <c r="B15" s="11" t="s">
        <v>1</v>
      </c>
      <c r="C15" s="6" t="s">
        <v>106</v>
      </c>
      <c r="D15" s="53"/>
      <c r="E15" s="57">
        <v>265268232</v>
      </c>
      <c r="F15" s="41"/>
      <c r="G15" s="57">
        <v>265268232</v>
      </c>
      <c r="H15" s="41"/>
    </row>
    <row r="16" spans="2:8" ht="21" customHeight="1">
      <c r="B16" s="11" t="s">
        <v>2</v>
      </c>
      <c r="C16" s="6" t="s">
        <v>107</v>
      </c>
      <c r="D16" s="53"/>
      <c r="E16" s="57">
        <v>97287838</v>
      </c>
      <c r="F16" s="41"/>
      <c r="G16" s="57">
        <v>97287838</v>
      </c>
      <c r="H16" s="41"/>
    </row>
    <row r="17" spans="2:8" ht="21" customHeight="1">
      <c r="B17" s="55"/>
      <c r="C17" s="6" t="s">
        <v>108</v>
      </c>
      <c r="D17" s="53"/>
      <c r="E17" s="41">
        <v>-13782438</v>
      </c>
      <c r="F17" s="41"/>
      <c r="G17" s="41">
        <v>-11350243</v>
      </c>
      <c r="H17" s="41"/>
    </row>
    <row r="18" spans="2:8" ht="21" customHeight="1">
      <c r="B18" s="11" t="s">
        <v>3</v>
      </c>
      <c r="C18" s="6" t="s">
        <v>113</v>
      </c>
      <c r="D18" s="53"/>
      <c r="E18" s="41">
        <v>26188630</v>
      </c>
      <c r="F18" s="41"/>
      <c r="G18" s="41">
        <v>26188630</v>
      </c>
      <c r="H18" s="41"/>
    </row>
    <row r="19" spans="2:8" ht="21" customHeight="1">
      <c r="B19" s="55"/>
      <c r="C19" s="6" t="s">
        <v>31</v>
      </c>
      <c r="D19" s="53"/>
      <c r="E19" s="41">
        <v>-21387381</v>
      </c>
      <c r="F19" s="41"/>
      <c r="G19" s="41">
        <v>-16149655</v>
      </c>
      <c r="H19" s="41"/>
    </row>
    <row r="20" spans="2:8" ht="21" customHeight="1">
      <c r="B20" s="11" t="s">
        <v>114</v>
      </c>
      <c r="C20" s="6" t="s">
        <v>36</v>
      </c>
      <c r="D20" s="10"/>
      <c r="E20" s="57">
        <v>67151000</v>
      </c>
      <c r="F20" s="12"/>
      <c r="G20" s="57">
        <v>67173000</v>
      </c>
      <c r="H20" s="12"/>
    </row>
    <row r="21" spans="2:8" ht="21" customHeight="1">
      <c r="B21" s="14"/>
      <c r="C21" s="6" t="s">
        <v>31</v>
      </c>
      <c r="D21" s="10"/>
      <c r="E21" s="41">
        <v>-43699961</v>
      </c>
      <c r="F21" s="41"/>
      <c r="G21" s="41">
        <v>-36675691</v>
      </c>
      <c r="H21" s="41"/>
    </row>
    <row r="22" spans="2:8" ht="21" customHeight="1" thickBot="1">
      <c r="B22" s="75" t="s">
        <v>19</v>
      </c>
      <c r="C22" s="76"/>
      <c r="D22" s="20"/>
      <c r="E22" s="57"/>
      <c r="F22" s="65">
        <f>F8+F12</f>
        <v>379351221</v>
      </c>
      <c r="G22" s="57"/>
      <c r="H22" s="65">
        <f>H8+H12</f>
        <v>394563288</v>
      </c>
    </row>
    <row r="23" spans="2:8" ht="21" customHeight="1" thickTop="1">
      <c r="B23" s="75" t="s">
        <v>20</v>
      </c>
      <c r="C23" s="76"/>
      <c r="D23" s="20"/>
      <c r="E23" s="57"/>
      <c r="F23" s="12"/>
      <c r="G23" s="57"/>
      <c r="H23" s="12"/>
    </row>
    <row r="24" spans="2:8" ht="21" customHeight="1">
      <c r="B24" s="9" t="s">
        <v>0</v>
      </c>
      <c r="C24" s="6" t="s">
        <v>47</v>
      </c>
      <c r="D24" s="10"/>
      <c r="E24" s="57"/>
      <c r="F24" s="12">
        <f>SUM(E25:E26)</f>
        <v>623738</v>
      </c>
      <c r="G24" s="57"/>
      <c r="H24" s="12">
        <f>SUM(G25:G26)</f>
        <v>573853</v>
      </c>
    </row>
    <row r="25" spans="2:8" ht="21" customHeight="1">
      <c r="B25" s="11" t="s">
        <v>1</v>
      </c>
      <c r="C25" s="6" t="s">
        <v>48</v>
      </c>
      <c r="D25" s="10"/>
      <c r="E25" s="57">
        <v>557048</v>
      </c>
      <c r="F25" s="12"/>
      <c r="G25" s="57">
        <v>507163</v>
      </c>
      <c r="H25" s="12"/>
    </row>
    <row r="26" spans="2:8" ht="21" customHeight="1">
      <c r="B26" s="11" t="s">
        <v>2</v>
      </c>
      <c r="C26" s="6" t="s">
        <v>100</v>
      </c>
      <c r="D26" s="10"/>
      <c r="E26" s="57">
        <v>66690</v>
      </c>
      <c r="F26" s="12"/>
      <c r="G26" s="57">
        <v>66690</v>
      </c>
      <c r="H26" s="12"/>
    </row>
    <row r="27" spans="2:8" ht="21" customHeight="1">
      <c r="B27" s="14" t="s">
        <v>33</v>
      </c>
      <c r="C27" s="6" t="s">
        <v>49</v>
      </c>
      <c r="D27" s="10"/>
      <c r="E27" s="57"/>
      <c r="F27" s="12">
        <v>0</v>
      </c>
      <c r="G27" s="57"/>
      <c r="H27" s="12">
        <v>0</v>
      </c>
    </row>
    <row r="28" spans="2:8" ht="21" customHeight="1">
      <c r="B28" s="75" t="s">
        <v>21</v>
      </c>
      <c r="C28" s="76"/>
      <c r="D28" s="20"/>
      <c r="E28" s="57"/>
      <c r="F28" s="21">
        <f>F24+F27</f>
        <v>623738</v>
      </c>
      <c r="G28" s="57"/>
      <c r="H28" s="21">
        <f>H24+H27</f>
        <v>573853</v>
      </c>
    </row>
    <row r="29" spans="2:8" ht="21" customHeight="1">
      <c r="B29" s="79" t="s">
        <v>143</v>
      </c>
      <c r="C29" s="80"/>
      <c r="D29" s="20"/>
      <c r="E29" s="57"/>
      <c r="F29" s="12"/>
      <c r="G29" s="57"/>
      <c r="H29" s="12"/>
    </row>
    <row r="30" spans="2:8" ht="21" customHeight="1">
      <c r="B30" s="9" t="s">
        <v>0</v>
      </c>
      <c r="C30" s="6" t="s">
        <v>144</v>
      </c>
      <c r="D30" s="10"/>
      <c r="E30" s="57"/>
      <c r="F30" s="12">
        <v>0</v>
      </c>
      <c r="G30" s="57"/>
      <c r="H30" s="12">
        <v>0</v>
      </c>
    </row>
    <row r="31" spans="2:8" ht="21" customHeight="1">
      <c r="B31" s="9" t="s">
        <v>9</v>
      </c>
      <c r="C31" s="6" t="s">
        <v>145</v>
      </c>
      <c r="D31" s="10"/>
      <c r="E31" s="57"/>
      <c r="F31" s="41">
        <v>378727483</v>
      </c>
      <c r="G31" s="57"/>
      <c r="H31" s="41">
        <v>393989435</v>
      </c>
    </row>
    <row r="32" spans="2:8" ht="9.75" customHeight="1">
      <c r="B32" s="15"/>
      <c r="C32" s="67"/>
      <c r="D32" s="68"/>
      <c r="E32" s="69"/>
      <c r="F32" s="69"/>
      <c r="G32" s="69"/>
      <c r="H32" s="69"/>
    </row>
    <row r="33" spans="2:8" ht="22.5" customHeight="1">
      <c r="B33" s="19" t="s">
        <v>85</v>
      </c>
      <c r="C33" s="70"/>
      <c r="D33" s="20"/>
      <c r="E33" s="71"/>
      <c r="F33" s="71"/>
      <c r="G33" s="71"/>
      <c r="H33" s="71"/>
    </row>
    <row r="34" spans="2:8" ht="19.5" customHeight="1">
      <c r="B34" s="19" t="s">
        <v>117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80</v>
      </c>
      <c r="C35" s="3"/>
      <c r="E35" s="42"/>
      <c r="F35" s="43"/>
      <c r="G35" s="42"/>
      <c r="H35" s="43"/>
    </row>
    <row r="36" spans="2:8" ht="39.75" customHeight="1">
      <c r="B36" s="81" t="s">
        <v>17</v>
      </c>
      <c r="C36" s="82"/>
      <c r="D36" s="83"/>
      <c r="E36" s="84" t="s">
        <v>132</v>
      </c>
      <c r="F36" s="83"/>
      <c r="G36" s="84" t="s">
        <v>133</v>
      </c>
      <c r="H36" s="83"/>
    </row>
    <row r="37" spans="2:8" ht="21" customHeight="1">
      <c r="B37" s="75" t="s">
        <v>149</v>
      </c>
      <c r="C37" s="76"/>
      <c r="D37" s="20"/>
      <c r="E37" s="12"/>
      <c r="F37" s="64">
        <f>SUM(F30:F31)</f>
        <v>378727483</v>
      </c>
      <c r="G37" s="12"/>
      <c r="H37" s="64">
        <f>SUM(H30:H31)</f>
        <v>393989435</v>
      </c>
    </row>
    <row r="38" spans="2:8" ht="21" customHeight="1" thickBot="1">
      <c r="B38" s="75" t="s">
        <v>148</v>
      </c>
      <c r="C38" s="76"/>
      <c r="D38" s="20"/>
      <c r="E38" s="12"/>
      <c r="F38" s="65">
        <f>SUM(F28,F37)</f>
        <v>379351221</v>
      </c>
      <c r="G38" s="12"/>
      <c r="H38" s="65">
        <f>SUM(H28,H37)</f>
        <v>394563288</v>
      </c>
    </row>
    <row r="39" spans="2:8" ht="9" customHeight="1" thickTop="1">
      <c r="B39" s="15"/>
      <c r="C39" s="16"/>
      <c r="D39" s="17"/>
      <c r="E39" s="59"/>
      <c r="F39" s="59"/>
      <c r="G39" s="59"/>
      <c r="H39" s="59"/>
    </row>
    <row r="41" spans="6:8" ht="14.25">
      <c r="F41" s="24">
        <f>F22-F38</f>
        <v>0</v>
      </c>
      <c r="H41" s="24">
        <f>H22-H38</f>
        <v>0</v>
      </c>
    </row>
    <row r="42" spans="5:8" ht="14.25">
      <c r="E42" s="23"/>
      <c r="F42" s="39"/>
      <c r="G42" s="23"/>
      <c r="H42" s="39"/>
    </row>
    <row r="43" spans="5:8" ht="14.25">
      <c r="E43" s="23" t="e">
        <f>#REF!-#REF!</f>
        <v>#REF!</v>
      </c>
      <c r="G43" s="23"/>
      <c r="H43" s="39"/>
    </row>
    <row r="44" spans="5:8" ht="14.25">
      <c r="E44" s="23"/>
      <c r="G44" s="23"/>
      <c r="H44" s="39"/>
    </row>
    <row r="48" spans="5:8" ht="14.25">
      <c r="E48" s="38"/>
      <c r="F48" s="37"/>
      <c r="G48" s="38"/>
      <c r="H48" s="37"/>
    </row>
    <row r="49" spans="6:8" ht="14.25">
      <c r="F49" s="37"/>
      <c r="H49" s="37"/>
    </row>
  </sheetData>
  <sheetProtection/>
  <mergeCells count="16">
    <mergeCell ref="E36:F36"/>
    <mergeCell ref="G36:H36"/>
    <mergeCell ref="B1:H1"/>
    <mergeCell ref="B2:H2"/>
    <mergeCell ref="B3:H3"/>
    <mergeCell ref="B6:D6"/>
    <mergeCell ref="E6:F6"/>
    <mergeCell ref="G6:H6"/>
    <mergeCell ref="B38:C38"/>
    <mergeCell ref="B7:C7"/>
    <mergeCell ref="B22:C22"/>
    <mergeCell ref="B23:C23"/>
    <mergeCell ref="B28:C28"/>
    <mergeCell ref="B29:C29"/>
    <mergeCell ref="B37:C37"/>
    <mergeCell ref="B36:D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4"/>
  <sheetViews>
    <sheetView zoomScalePageLayoutView="0" workbookViewId="0" topLeftCell="A1">
      <selection activeCell="C53" sqref="C5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5" t="s">
        <v>87</v>
      </c>
      <c r="C1" s="85"/>
      <c r="D1" s="85"/>
      <c r="E1" s="85"/>
      <c r="F1" s="85"/>
      <c r="G1" s="85"/>
      <c r="H1" s="85"/>
    </row>
    <row r="2" spans="2:8" ht="15" customHeight="1">
      <c r="B2" s="86" t="s">
        <v>136</v>
      </c>
      <c r="C2" s="86"/>
      <c r="D2" s="86"/>
      <c r="E2" s="86"/>
      <c r="F2" s="86"/>
      <c r="G2" s="86"/>
      <c r="H2" s="86"/>
    </row>
    <row r="3" spans="2:8" ht="15" customHeight="1">
      <c r="B3" s="86" t="s">
        <v>128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80</v>
      </c>
      <c r="C5" s="3"/>
      <c r="E5" s="42"/>
      <c r="F5" s="43"/>
      <c r="G5" s="42"/>
      <c r="H5" s="43" t="s">
        <v>24</v>
      </c>
    </row>
    <row r="6" spans="2:8" ht="39.75" customHeight="1">
      <c r="B6" s="81" t="s">
        <v>17</v>
      </c>
      <c r="C6" s="82"/>
      <c r="D6" s="83"/>
      <c r="E6" s="84" t="s">
        <v>132</v>
      </c>
      <c r="F6" s="83"/>
      <c r="G6" s="84" t="s">
        <v>137</v>
      </c>
      <c r="H6" s="83"/>
    </row>
    <row r="7" spans="2:8" ht="21" customHeight="1">
      <c r="B7" s="9" t="s">
        <v>0</v>
      </c>
      <c r="C7" s="27" t="s">
        <v>50</v>
      </c>
      <c r="E7" s="72"/>
      <c r="F7" s="12">
        <f>SUM(E8:E11)</f>
        <v>382831000</v>
      </c>
      <c r="G7" s="72"/>
      <c r="H7" s="12">
        <f>SUM(G8:G11)</f>
        <v>400238000</v>
      </c>
    </row>
    <row r="8" spans="2:8" ht="21" customHeight="1">
      <c r="B8" s="11" t="s">
        <v>1</v>
      </c>
      <c r="C8" s="27" t="s">
        <v>91</v>
      </c>
      <c r="E8" s="12">
        <v>124952000</v>
      </c>
      <c r="F8" s="12"/>
      <c r="G8" s="12">
        <v>129484000</v>
      </c>
      <c r="H8" s="12"/>
    </row>
    <row r="9" spans="2:8" ht="21" customHeight="1">
      <c r="B9" s="11" t="s">
        <v>2</v>
      </c>
      <c r="C9" s="27" t="s">
        <v>92</v>
      </c>
      <c r="E9" s="12">
        <v>257879000</v>
      </c>
      <c r="F9" s="12"/>
      <c r="G9" s="12">
        <v>265104000</v>
      </c>
      <c r="H9" s="12"/>
    </row>
    <row r="10" spans="2:8" ht="21" customHeight="1">
      <c r="B10" s="11" t="s">
        <v>3</v>
      </c>
      <c r="C10" s="27" t="s">
        <v>115</v>
      </c>
      <c r="E10" s="12">
        <v>0</v>
      </c>
      <c r="F10" s="12"/>
      <c r="G10" s="12">
        <v>0</v>
      </c>
      <c r="H10" s="12"/>
    </row>
    <row r="11" spans="2:8" ht="21" customHeight="1">
      <c r="B11" s="11" t="s">
        <v>122</v>
      </c>
      <c r="C11" s="27" t="s">
        <v>123</v>
      </c>
      <c r="E11" s="12">
        <v>0</v>
      </c>
      <c r="F11" s="12"/>
      <c r="G11" s="12">
        <v>5650000</v>
      </c>
      <c r="H11" s="12"/>
    </row>
    <row r="12" spans="2:8" ht="21" customHeight="1">
      <c r="B12" s="9" t="s">
        <v>33</v>
      </c>
      <c r="C12" s="6" t="s">
        <v>51</v>
      </c>
      <c r="D12" s="10"/>
      <c r="E12" s="12"/>
      <c r="F12" s="12">
        <f>SUM(E13:E45)</f>
        <v>398104668</v>
      </c>
      <c r="G12" s="12"/>
      <c r="H12" s="12">
        <f>SUM(G13:G45)</f>
        <v>394976459</v>
      </c>
    </row>
    <row r="13" spans="2:8" ht="21" customHeight="1">
      <c r="B13" s="11" t="s">
        <v>25</v>
      </c>
      <c r="C13" s="6" t="s">
        <v>52</v>
      </c>
      <c r="D13" s="47"/>
      <c r="E13" s="12">
        <v>239943500</v>
      </c>
      <c r="F13" s="12"/>
      <c r="G13" s="12">
        <v>230201000</v>
      </c>
      <c r="H13" s="12"/>
    </row>
    <row r="14" spans="2:8" ht="21" customHeight="1">
      <c r="B14" s="11" t="s">
        <v>2</v>
      </c>
      <c r="C14" s="6" t="s">
        <v>23</v>
      </c>
      <c r="D14" s="10"/>
      <c r="E14" s="12">
        <v>18450200</v>
      </c>
      <c r="F14" s="12"/>
      <c r="G14" s="12">
        <v>17627400</v>
      </c>
      <c r="H14" s="12"/>
    </row>
    <row r="15" spans="2:8" ht="21" customHeight="1">
      <c r="B15" s="11" t="s">
        <v>3</v>
      </c>
      <c r="C15" s="6" t="s">
        <v>138</v>
      </c>
      <c r="D15" s="10"/>
      <c r="E15" s="12">
        <v>8784000</v>
      </c>
      <c r="F15" s="12"/>
      <c r="G15" s="12">
        <v>0</v>
      </c>
      <c r="H15" s="12"/>
    </row>
    <row r="16" spans="2:8" ht="21" customHeight="1">
      <c r="B16" s="11" t="s">
        <v>4</v>
      </c>
      <c r="C16" s="6" t="s">
        <v>97</v>
      </c>
      <c r="D16" s="10"/>
      <c r="E16" s="12">
        <v>2283000</v>
      </c>
      <c r="F16" s="12"/>
      <c r="G16" s="12">
        <v>3123000</v>
      </c>
      <c r="H16" s="12"/>
    </row>
    <row r="17" spans="2:8" ht="21" customHeight="1">
      <c r="B17" s="11" t="s">
        <v>5</v>
      </c>
      <c r="C17" s="6" t="s">
        <v>53</v>
      </c>
      <c r="D17" s="10"/>
      <c r="E17" s="12">
        <v>2600000</v>
      </c>
      <c r="F17" s="12"/>
      <c r="G17" s="12">
        <v>2700000</v>
      </c>
      <c r="H17" s="12"/>
    </row>
    <row r="18" spans="2:8" ht="21" customHeight="1">
      <c r="B18" s="11" t="s">
        <v>6</v>
      </c>
      <c r="C18" s="6" t="s">
        <v>54</v>
      </c>
      <c r="D18" s="10"/>
      <c r="E18" s="12">
        <v>1795780</v>
      </c>
      <c r="F18" s="13"/>
      <c r="G18" s="12">
        <v>1734840</v>
      </c>
      <c r="H18" s="13"/>
    </row>
    <row r="19" spans="2:8" ht="21" customHeight="1">
      <c r="B19" s="11" t="s">
        <v>7</v>
      </c>
      <c r="C19" s="6" t="s">
        <v>55</v>
      </c>
      <c r="D19" s="10"/>
      <c r="E19" s="12">
        <v>2107630</v>
      </c>
      <c r="F19" s="12"/>
      <c r="G19" s="12">
        <v>1539330</v>
      </c>
      <c r="H19" s="12"/>
    </row>
    <row r="20" spans="2:8" ht="21" customHeight="1">
      <c r="B20" s="11" t="s">
        <v>8</v>
      </c>
      <c r="C20" s="6" t="s">
        <v>56</v>
      </c>
      <c r="D20" s="10"/>
      <c r="E20" s="12">
        <v>3502910</v>
      </c>
      <c r="F20" s="12"/>
      <c r="G20" s="40">
        <v>2479830</v>
      </c>
      <c r="H20" s="12"/>
    </row>
    <row r="21" spans="2:8" ht="21" customHeight="1">
      <c r="B21" s="11" t="s">
        <v>22</v>
      </c>
      <c r="C21" s="6" t="s">
        <v>120</v>
      </c>
      <c r="D21" s="10"/>
      <c r="E21" s="12">
        <v>61750</v>
      </c>
      <c r="F21" s="12"/>
      <c r="G21" s="40">
        <v>61750</v>
      </c>
      <c r="H21" s="12"/>
    </row>
    <row r="22" spans="2:8" s="18" customFormat="1" ht="21" customHeight="1">
      <c r="B22" s="11" t="s">
        <v>26</v>
      </c>
      <c r="C22" s="6" t="s">
        <v>38</v>
      </c>
      <c r="D22" s="10"/>
      <c r="E22" s="74">
        <v>15635072</v>
      </c>
      <c r="F22" s="48"/>
      <c r="G22" s="46">
        <v>12995251</v>
      </c>
      <c r="H22" s="48"/>
    </row>
    <row r="23" spans="2:8" s="18" customFormat="1" ht="21" customHeight="1">
      <c r="B23" s="11" t="s">
        <v>81</v>
      </c>
      <c r="C23" s="6" t="s">
        <v>139</v>
      </c>
      <c r="D23" s="10"/>
      <c r="E23" s="74">
        <v>190617</v>
      </c>
      <c r="F23" s="48"/>
      <c r="G23" s="46">
        <v>0</v>
      </c>
      <c r="H23" s="48"/>
    </row>
    <row r="24" spans="2:8" ht="21" customHeight="1">
      <c r="B24" s="11" t="s">
        <v>12</v>
      </c>
      <c r="C24" s="6" t="s">
        <v>93</v>
      </c>
      <c r="D24" s="10"/>
      <c r="E24" s="12">
        <v>3485780</v>
      </c>
      <c r="F24" s="12"/>
      <c r="G24" s="12">
        <v>2980000</v>
      </c>
      <c r="H24" s="12"/>
    </row>
    <row r="25" spans="2:8" ht="21" customHeight="1">
      <c r="B25" s="11" t="s">
        <v>82</v>
      </c>
      <c r="C25" s="6" t="s">
        <v>57</v>
      </c>
      <c r="D25" s="10"/>
      <c r="E25" s="12">
        <v>24078139</v>
      </c>
      <c r="F25" s="12"/>
      <c r="G25" s="12">
        <v>21900370</v>
      </c>
      <c r="H25" s="12"/>
    </row>
    <row r="26" spans="2:8" ht="21" customHeight="1">
      <c r="B26" s="11" t="s">
        <v>62</v>
      </c>
      <c r="C26" s="6" t="s">
        <v>119</v>
      </c>
      <c r="D26" s="10"/>
      <c r="E26" s="12">
        <v>2400000</v>
      </c>
      <c r="F26" s="12"/>
      <c r="G26" s="12">
        <v>1900000</v>
      </c>
      <c r="H26" s="12"/>
    </row>
    <row r="27" spans="2:8" ht="21" customHeight="1">
      <c r="B27" s="11" t="s">
        <v>83</v>
      </c>
      <c r="C27" s="6" t="s">
        <v>116</v>
      </c>
      <c r="D27" s="10"/>
      <c r="E27" s="12">
        <v>960000</v>
      </c>
      <c r="F27" s="12"/>
      <c r="G27" s="12">
        <v>500000</v>
      </c>
      <c r="H27" s="12"/>
    </row>
    <row r="28" spans="2:8" ht="21" customHeight="1">
      <c r="B28" s="11" t="s">
        <v>84</v>
      </c>
      <c r="C28" s="6" t="s">
        <v>61</v>
      </c>
      <c r="D28" s="10"/>
      <c r="E28" s="12">
        <v>1297760</v>
      </c>
      <c r="F28" s="13"/>
      <c r="G28" s="12">
        <v>2573090</v>
      </c>
      <c r="H28" s="13"/>
    </row>
    <row r="29" spans="2:8" ht="21" customHeight="1">
      <c r="B29" s="11" t="s">
        <v>109</v>
      </c>
      <c r="C29" s="6" t="s">
        <v>60</v>
      </c>
      <c r="D29" s="10"/>
      <c r="E29" s="12">
        <v>405890</v>
      </c>
      <c r="F29" s="13"/>
      <c r="G29" s="12">
        <v>200000</v>
      </c>
      <c r="H29" s="13"/>
    </row>
    <row r="30" spans="2:8" ht="21" customHeight="1">
      <c r="B30" s="11" t="s">
        <v>110</v>
      </c>
      <c r="C30" s="6" t="s">
        <v>58</v>
      </c>
      <c r="D30" s="10"/>
      <c r="E30" s="12">
        <v>2960000</v>
      </c>
      <c r="F30" s="52"/>
      <c r="G30" s="12">
        <v>1980000</v>
      </c>
      <c r="H30" s="52"/>
    </row>
    <row r="31" spans="2:8" ht="21" customHeight="1">
      <c r="B31" s="11" t="s">
        <v>63</v>
      </c>
      <c r="C31" s="6" t="s">
        <v>59</v>
      </c>
      <c r="D31" s="10"/>
      <c r="E31" s="12">
        <v>920000</v>
      </c>
      <c r="F31" s="52"/>
      <c r="G31" s="12">
        <v>1300000</v>
      </c>
      <c r="H31" s="52"/>
    </row>
    <row r="32" spans="2:8" ht="9.75" customHeight="1">
      <c r="B32" s="15"/>
      <c r="C32" s="67"/>
      <c r="D32" s="68"/>
      <c r="E32" s="69"/>
      <c r="F32" s="69"/>
      <c r="G32" s="69"/>
      <c r="H32" s="69"/>
    </row>
    <row r="33" spans="2:8" ht="19.5" customHeight="1">
      <c r="B33" s="19" t="s">
        <v>85</v>
      </c>
      <c r="C33" s="70"/>
      <c r="D33" s="20"/>
      <c r="E33" s="71"/>
      <c r="F33" s="71"/>
      <c r="G33" s="71"/>
      <c r="H33" s="71"/>
    </row>
    <row r="34" spans="2:8" ht="21.75" customHeight="1">
      <c r="B34" s="19" t="s">
        <v>88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80</v>
      </c>
      <c r="C35" s="3"/>
      <c r="E35" s="42"/>
      <c r="F35" s="43"/>
      <c r="G35" s="42"/>
      <c r="H35" s="43"/>
    </row>
    <row r="36" spans="2:8" ht="39.75" customHeight="1">
      <c r="B36" s="81" t="s">
        <v>17</v>
      </c>
      <c r="C36" s="82"/>
      <c r="D36" s="83"/>
      <c r="E36" s="84" t="s">
        <v>132</v>
      </c>
      <c r="F36" s="83"/>
      <c r="G36" s="84" t="s">
        <v>137</v>
      </c>
      <c r="H36" s="83"/>
    </row>
    <row r="37" spans="2:8" ht="21" customHeight="1">
      <c r="B37" s="11" t="s">
        <v>140</v>
      </c>
      <c r="C37" s="6" t="s">
        <v>94</v>
      </c>
      <c r="D37" s="10"/>
      <c r="E37" s="12">
        <v>698140</v>
      </c>
      <c r="F37" s="52"/>
      <c r="G37" s="12">
        <v>1403978</v>
      </c>
      <c r="H37" s="52"/>
    </row>
    <row r="38" spans="2:8" ht="21" customHeight="1">
      <c r="B38" s="11" t="s">
        <v>64</v>
      </c>
      <c r="C38" s="6" t="s">
        <v>118</v>
      </c>
      <c r="D38" s="10"/>
      <c r="E38" s="12">
        <v>3000000</v>
      </c>
      <c r="F38" s="52"/>
      <c r="G38" s="12">
        <v>22444000</v>
      </c>
      <c r="H38" s="52"/>
    </row>
    <row r="39" spans="2:8" s="18" customFormat="1" ht="21" customHeight="1">
      <c r="B39" s="11" t="s">
        <v>130</v>
      </c>
      <c r="C39" s="6" t="s">
        <v>129</v>
      </c>
      <c r="D39" s="45"/>
      <c r="E39" s="12">
        <v>38135000</v>
      </c>
      <c r="F39" s="44"/>
      <c r="G39" s="12">
        <v>35045120</v>
      </c>
      <c r="H39" s="44"/>
    </row>
    <row r="40" spans="2:8" s="18" customFormat="1" ht="21" customHeight="1">
      <c r="B40" s="11" t="s">
        <v>74</v>
      </c>
      <c r="C40" s="6" t="s">
        <v>99</v>
      </c>
      <c r="D40" s="45"/>
      <c r="E40" s="12">
        <v>1699500</v>
      </c>
      <c r="F40" s="44"/>
      <c r="G40" s="12">
        <v>1591500</v>
      </c>
      <c r="H40" s="44"/>
    </row>
    <row r="41" spans="2:8" s="18" customFormat="1" ht="21" customHeight="1">
      <c r="B41" s="11" t="s">
        <v>124</v>
      </c>
      <c r="C41" s="6" t="s">
        <v>75</v>
      </c>
      <c r="D41" s="45"/>
      <c r="E41" s="12">
        <v>3800000</v>
      </c>
      <c r="F41" s="44"/>
      <c r="G41" s="12">
        <v>8710000</v>
      </c>
      <c r="H41" s="44"/>
    </row>
    <row r="42" spans="2:8" s="18" customFormat="1" ht="21" customHeight="1">
      <c r="B42" s="11" t="s">
        <v>125</v>
      </c>
      <c r="C42" s="6" t="s">
        <v>79</v>
      </c>
      <c r="D42" s="10"/>
      <c r="E42" s="12">
        <v>3000000</v>
      </c>
      <c r="F42" s="44"/>
      <c r="G42" s="12">
        <v>6900000</v>
      </c>
      <c r="H42" s="44"/>
    </row>
    <row r="43" spans="2:8" s="18" customFormat="1" ht="21" customHeight="1">
      <c r="B43" s="11" t="s">
        <v>121</v>
      </c>
      <c r="C43" s="6" t="s">
        <v>76</v>
      </c>
      <c r="D43" s="10"/>
      <c r="E43" s="12">
        <v>3674900</v>
      </c>
      <c r="F43" s="44"/>
      <c r="G43" s="12">
        <v>2205360</v>
      </c>
      <c r="H43" s="44"/>
    </row>
    <row r="44" spans="2:8" s="18" customFormat="1" ht="21" customHeight="1">
      <c r="B44" s="11" t="s">
        <v>141</v>
      </c>
      <c r="C44" s="6" t="s">
        <v>98</v>
      </c>
      <c r="D44" s="10"/>
      <c r="E44" s="12">
        <v>1742000</v>
      </c>
      <c r="F44" s="44"/>
      <c r="G44" s="12">
        <v>621640</v>
      </c>
      <c r="H44" s="44"/>
    </row>
    <row r="45" spans="2:8" s="18" customFormat="1" ht="21" customHeight="1">
      <c r="B45" s="11" t="s">
        <v>142</v>
      </c>
      <c r="C45" s="6" t="s">
        <v>78</v>
      </c>
      <c r="D45" s="45"/>
      <c r="E45" s="12">
        <v>10493100</v>
      </c>
      <c r="F45" s="44"/>
      <c r="G45" s="12">
        <v>10259000</v>
      </c>
      <c r="H45" s="44"/>
    </row>
    <row r="46" spans="2:8" s="18" customFormat="1" ht="21" customHeight="1">
      <c r="B46" s="14" t="s">
        <v>34</v>
      </c>
      <c r="C46" s="6" t="s">
        <v>65</v>
      </c>
      <c r="D46" s="45"/>
      <c r="E46" s="12"/>
      <c r="F46" s="66">
        <f>F7-F12</f>
        <v>-15273668</v>
      </c>
      <c r="G46" s="12"/>
      <c r="H46" s="66">
        <f>H7-H12</f>
        <v>5261541</v>
      </c>
    </row>
    <row r="47" spans="2:8" ht="21" customHeight="1">
      <c r="B47" s="14" t="s">
        <v>30</v>
      </c>
      <c r="C47" s="6" t="s">
        <v>66</v>
      </c>
      <c r="D47" s="20"/>
      <c r="E47" s="12"/>
      <c r="F47" s="12">
        <f>SUM(E48:E49)</f>
        <v>12835</v>
      </c>
      <c r="G47" s="12"/>
      <c r="H47" s="12">
        <f>SUM(G48:G49)</f>
        <v>15589</v>
      </c>
    </row>
    <row r="48" spans="2:8" ht="21" customHeight="1">
      <c r="B48" s="11" t="s">
        <v>25</v>
      </c>
      <c r="C48" s="6" t="s">
        <v>37</v>
      </c>
      <c r="D48" s="20"/>
      <c r="E48" s="12">
        <v>12812</v>
      </c>
      <c r="F48" s="12"/>
      <c r="G48" s="12">
        <v>15560</v>
      </c>
      <c r="H48" s="12"/>
    </row>
    <row r="49" spans="2:8" ht="21" customHeight="1">
      <c r="B49" s="11" t="s">
        <v>2</v>
      </c>
      <c r="C49" s="6" t="s">
        <v>90</v>
      </c>
      <c r="D49" s="20"/>
      <c r="E49" s="12">
        <v>23</v>
      </c>
      <c r="F49" s="12"/>
      <c r="G49" s="12">
        <v>29</v>
      </c>
      <c r="H49" s="12"/>
    </row>
    <row r="50" spans="2:8" ht="21" customHeight="1">
      <c r="B50" s="14" t="s">
        <v>39</v>
      </c>
      <c r="C50" s="6" t="s">
        <v>67</v>
      </c>
      <c r="D50" s="10"/>
      <c r="E50" s="12"/>
      <c r="F50" s="12">
        <f>E51</f>
        <v>1119</v>
      </c>
      <c r="G50" s="12"/>
      <c r="H50" s="12">
        <f>G51</f>
        <v>7233</v>
      </c>
    </row>
    <row r="51" spans="2:8" ht="21" customHeight="1">
      <c r="B51" s="11" t="s">
        <v>25</v>
      </c>
      <c r="C51" s="6" t="s">
        <v>111</v>
      </c>
      <c r="D51" s="10"/>
      <c r="E51" s="12">
        <v>1119</v>
      </c>
      <c r="F51" s="12"/>
      <c r="G51" s="12">
        <v>7233</v>
      </c>
      <c r="H51" s="12"/>
    </row>
    <row r="52" spans="2:8" ht="21" customHeight="1" thickBot="1">
      <c r="B52" s="14" t="s">
        <v>40</v>
      </c>
      <c r="C52" s="6" t="s">
        <v>146</v>
      </c>
      <c r="D52" s="20"/>
      <c r="E52" s="12"/>
      <c r="F52" s="65">
        <f>SUM(F46,F47,-F50)</f>
        <v>-15261952</v>
      </c>
      <c r="G52" s="12"/>
      <c r="H52" s="65">
        <f>SUM(H46,H47,-H50)</f>
        <v>5269897</v>
      </c>
    </row>
    <row r="53" spans="2:8" ht="9.75" customHeight="1" thickTop="1">
      <c r="B53" s="22"/>
      <c r="C53" s="16"/>
      <c r="D53" s="17"/>
      <c r="E53" s="26"/>
      <c r="F53" s="26"/>
      <c r="G53" s="26"/>
      <c r="H53" s="26"/>
    </row>
    <row r="54" spans="2:8" ht="21.75" customHeight="1">
      <c r="B54" s="90"/>
      <c r="C54" s="90"/>
      <c r="D54" s="90"/>
      <c r="E54" s="90"/>
      <c r="F54" s="90"/>
      <c r="G54" s="1"/>
      <c r="H54" s="1"/>
    </row>
    <row r="57" spans="5:8" ht="14.25">
      <c r="E57" s="23"/>
      <c r="F57" s="73">
        <v>5269897</v>
      </c>
      <c r="G57" s="23"/>
      <c r="H57" s="39"/>
    </row>
    <row r="58" spans="5:8" ht="14.25">
      <c r="E58" s="23"/>
      <c r="F58" s="39"/>
      <c r="G58" s="23"/>
      <c r="H58" s="39"/>
    </row>
    <row r="59" spans="5:8" ht="14.25">
      <c r="E59" s="23"/>
      <c r="F59" s="73"/>
      <c r="G59" s="23"/>
      <c r="H59" s="39"/>
    </row>
    <row r="63" spans="5:8" ht="14.25">
      <c r="E63" s="38"/>
      <c r="F63" s="37"/>
      <c r="G63" s="38"/>
      <c r="H63" s="37"/>
    </row>
    <row r="64" spans="6:8" ht="14.25">
      <c r="F64" s="37"/>
      <c r="H64" s="37"/>
    </row>
  </sheetData>
  <sheetProtection/>
  <mergeCells count="10">
    <mergeCell ref="G36:H36"/>
    <mergeCell ref="B1:H1"/>
    <mergeCell ref="B2:H2"/>
    <mergeCell ref="B3:H3"/>
    <mergeCell ref="B54:F54"/>
    <mergeCell ref="B6:D6"/>
    <mergeCell ref="E6:F6"/>
    <mergeCell ref="B36:D36"/>
    <mergeCell ref="E36:F3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selection activeCell="I7" sqref="I7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5" t="s">
        <v>89</v>
      </c>
      <c r="C1" s="85"/>
      <c r="D1" s="85"/>
      <c r="E1" s="85"/>
      <c r="F1" s="85"/>
      <c r="G1" s="85"/>
      <c r="H1" s="85"/>
    </row>
    <row r="2" spans="2:8" ht="15" customHeight="1">
      <c r="B2" s="86" t="s">
        <v>134</v>
      </c>
      <c r="C2" s="86"/>
      <c r="D2" s="86"/>
      <c r="E2" s="86"/>
      <c r="F2" s="86"/>
      <c r="G2" s="86"/>
      <c r="H2" s="86"/>
    </row>
    <row r="3" spans="2:8" ht="15" customHeight="1">
      <c r="B3" s="86" t="s">
        <v>128</v>
      </c>
      <c r="C3" s="86"/>
      <c r="D3" s="86"/>
      <c r="E3" s="86"/>
      <c r="F3" s="86"/>
      <c r="G3" s="86"/>
      <c r="H3" s="8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80</v>
      </c>
      <c r="C5" s="3"/>
      <c r="E5" s="42"/>
      <c r="F5" s="43"/>
      <c r="G5" s="42"/>
      <c r="H5" s="43" t="s">
        <v>24</v>
      </c>
    </row>
    <row r="6" spans="2:8" ht="39.75" customHeight="1">
      <c r="B6" s="81" t="s">
        <v>17</v>
      </c>
      <c r="C6" s="82"/>
      <c r="D6" s="83"/>
      <c r="E6" s="84" t="s">
        <v>135</v>
      </c>
      <c r="F6" s="83"/>
      <c r="G6" s="84" t="s">
        <v>133</v>
      </c>
      <c r="H6" s="83"/>
    </row>
    <row r="7" spans="2:8" ht="21" customHeight="1">
      <c r="B7" s="35" t="s">
        <v>0</v>
      </c>
      <c r="C7" s="29" t="s">
        <v>68</v>
      </c>
      <c r="E7" s="30"/>
      <c r="F7" s="33">
        <f>+E8+E9+E12+E13</f>
        <v>986060</v>
      </c>
      <c r="G7" s="30"/>
      <c r="H7" s="33">
        <f>+G8+G9+G12+G13</f>
        <v>17792693</v>
      </c>
    </row>
    <row r="8" spans="2:8" ht="21" customHeight="1">
      <c r="B8" s="28" t="s">
        <v>1</v>
      </c>
      <c r="C8" s="29" t="s">
        <v>147</v>
      </c>
      <c r="E8" s="31">
        <f>운영!F52</f>
        <v>-15261952</v>
      </c>
      <c r="F8" s="36"/>
      <c r="G8" s="31">
        <f>운영!H52</f>
        <v>5269897</v>
      </c>
      <c r="H8" s="36"/>
    </row>
    <row r="9" spans="2:8" ht="21" customHeight="1">
      <c r="B9" s="28" t="s">
        <v>2</v>
      </c>
      <c r="C9" s="60" t="s">
        <v>101</v>
      </c>
      <c r="D9" s="5"/>
      <c r="E9" s="50">
        <f>SUM(E10:E11)</f>
        <v>15636191</v>
      </c>
      <c r="F9" s="36"/>
      <c r="G9" s="50">
        <f>SUM(G10:G11)</f>
        <v>13002484</v>
      </c>
      <c r="H9" s="36"/>
    </row>
    <row r="10" spans="2:8" ht="21" customHeight="1">
      <c r="B10" s="32" t="s">
        <v>27</v>
      </c>
      <c r="C10" s="29" t="s">
        <v>15</v>
      </c>
      <c r="E10" s="12">
        <v>15635072</v>
      </c>
      <c r="F10" s="36"/>
      <c r="G10" s="12">
        <v>12995251</v>
      </c>
      <c r="H10" s="36"/>
    </row>
    <row r="11" spans="2:8" ht="21" customHeight="1">
      <c r="B11" s="32" t="s">
        <v>28</v>
      </c>
      <c r="C11" s="29" t="s">
        <v>111</v>
      </c>
      <c r="E11" s="12">
        <v>1119</v>
      </c>
      <c r="F11" s="36"/>
      <c r="G11" s="12">
        <v>7233</v>
      </c>
      <c r="H11" s="36"/>
    </row>
    <row r="12" spans="2:8" ht="21" customHeight="1">
      <c r="B12" s="28" t="s">
        <v>3</v>
      </c>
      <c r="C12" s="60" t="s">
        <v>102</v>
      </c>
      <c r="D12" s="10"/>
      <c r="E12" s="59">
        <v>0</v>
      </c>
      <c r="F12" s="36"/>
      <c r="G12" s="59">
        <v>0</v>
      </c>
      <c r="H12" s="36"/>
    </row>
    <row r="13" spans="2:8" ht="21" customHeight="1">
      <c r="B13" s="28" t="s">
        <v>4</v>
      </c>
      <c r="C13" s="60" t="s">
        <v>77</v>
      </c>
      <c r="D13" s="10"/>
      <c r="E13" s="31">
        <f>SUM(E14:E16)</f>
        <v>611821</v>
      </c>
      <c r="F13" s="36"/>
      <c r="G13" s="31">
        <f>SUM(G14:G16)</f>
        <v>-479688</v>
      </c>
      <c r="H13" s="36"/>
    </row>
    <row r="14" spans="2:8" ht="21" customHeight="1">
      <c r="B14" s="32" t="s">
        <v>27</v>
      </c>
      <c r="C14" s="29" t="s">
        <v>69</v>
      </c>
      <c r="D14" s="10"/>
      <c r="E14" s="33">
        <v>558596</v>
      </c>
      <c r="F14" s="36"/>
      <c r="G14" s="33">
        <v>-748792</v>
      </c>
      <c r="H14" s="36"/>
    </row>
    <row r="15" spans="2:8" ht="21" customHeight="1">
      <c r="B15" s="32" t="s">
        <v>28</v>
      </c>
      <c r="C15" s="29" t="s">
        <v>70</v>
      </c>
      <c r="D15" s="10"/>
      <c r="E15" s="33">
        <v>3340</v>
      </c>
      <c r="F15" s="36"/>
      <c r="G15" s="33">
        <v>-3970</v>
      </c>
      <c r="H15" s="36"/>
    </row>
    <row r="16" spans="2:8" ht="21" customHeight="1">
      <c r="B16" s="32" t="s">
        <v>29</v>
      </c>
      <c r="C16" s="29" t="s">
        <v>41</v>
      </c>
      <c r="D16" s="10"/>
      <c r="E16" s="12">
        <v>49885</v>
      </c>
      <c r="F16" s="36"/>
      <c r="G16" s="12">
        <v>273074</v>
      </c>
      <c r="H16" s="36"/>
    </row>
    <row r="17" spans="2:8" ht="21" customHeight="1">
      <c r="B17" s="34" t="s">
        <v>16</v>
      </c>
      <c r="C17" s="29" t="s">
        <v>95</v>
      </c>
      <c r="D17" s="10"/>
      <c r="E17" s="36"/>
      <c r="F17" s="33">
        <f>+E18+E19</f>
        <v>-920000</v>
      </c>
      <c r="G17" s="36"/>
      <c r="H17" s="33">
        <f>+G18+G19</f>
        <v>-17508000</v>
      </c>
    </row>
    <row r="18" spans="2:8" ht="21" customHeight="1">
      <c r="B18" s="28" t="s">
        <v>1</v>
      </c>
      <c r="C18" s="60" t="s">
        <v>103</v>
      </c>
      <c r="D18" s="10"/>
      <c r="E18" s="59">
        <v>0</v>
      </c>
      <c r="F18" s="36"/>
      <c r="G18" s="59">
        <v>0</v>
      </c>
      <c r="H18" s="36"/>
    </row>
    <row r="19" spans="2:8" ht="21" customHeight="1">
      <c r="B19" s="28" t="s">
        <v>2</v>
      </c>
      <c r="C19" s="60" t="s">
        <v>112</v>
      </c>
      <c r="D19" s="1"/>
      <c r="E19" s="31">
        <f>-SUM(E20:E20)</f>
        <v>-920000</v>
      </c>
      <c r="F19" s="61"/>
      <c r="G19" s="31">
        <f>-SUM(G20:G20)</f>
        <v>-17508000</v>
      </c>
      <c r="H19" s="61"/>
    </row>
    <row r="20" spans="2:8" ht="21" customHeight="1">
      <c r="B20" s="32" t="s">
        <v>27</v>
      </c>
      <c r="C20" s="29" t="s">
        <v>71</v>
      </c>
      <c r="D20" s="10"/>
      <c r="E20" s="51">
        <v>920000</v>
      </c>
      <c r="F20" s="36"/>
      <c r="G20" s="51">
        <v>17508000</v>
      </c>
      <c r="H20" s="36"/>
    </row>
    <row r="21" spans="2:8" ht="21" customHeight="1">
      <c r="B21" s="35" t="s">
        <v>10</v>
      </c>
      <c r="C21" s="29" t="s">
        <v>96</v>
      </c>
      <c r="D21" s="10"/>
      <c r="E21" s="51"/>
      <c r="F21" s="12">
        <f>E22+E23</f>
        <v>0</v>
      </c>
      <c r="G21" s="51"/>
      <c r="H21" s="12">
        <f>G22+G23</f>
        <v>0</v>
      </c>
    </row>
    <row r="22" spans="2:8" ht="21" customHeight="1">
      <c r="B22" s="28" t="s">
        <v>1</v>
      </c>
      <c r="C22" s="60" t="s">
        <v>104</v>
      </c>
      <c r="D22" s="10"/>
      <c r="E22" s="49">
        <v>0</v>
      </c>
      <c r="F22" s="36"/>
      <c r="G22" s="49">
        <v>0</v>
      </c>
      <c r="H22" s="36"/>
    </row>
    <row r="23" spans="2:8" ht="21" customHeight="1">
      <c r="B23" s="28" t="s">
        <v>2</v>
      </c>
      <c r="C23" s="60" t="s">
        <v>105</v>
      </c>
      <c r="D23" s="10"/>
      <c r="E23" s="59">
        <v>0</v>
      </c>
      <c r="F23" s="30"/>
      <c r="G23" s="59">
        <v>0</v>
      </c>
      <c r="H23" s="30"/>
    </row>
    <row r="24" spans="2:8" ht="21" customHeight="1">
      <c r="B24" s="35" t="s">
        <v>11</v>
      </c>
      <c r="C24" s="60" t="s">
        <v>126</v>
      </c>
      <c r="D24" s="54"/>
      <c r="E24" s="30"/>
      <c r="F24" s="62">
        <f>F7+F17+F21</f>
        <v>66060</v>
      </c>
      <c r="G24" s="30"/>
      <c r="H24" s="62">
        <f>H7+H17+H21</f>
        <v>284693</v>
      </c>
    </row>
    <row r="25" spans="2:8" ht="21" customHeight="1">
      <c r="B25" s="35" t="s">
        <v>13</v>
      </c>
      <c r="C25" s="29" t="s">
        <v>72</v>
      </c>
      <c r="D25" s="10"/>
      <c r="E25" s="30"/>
      <c r="F25" s="12">
        <f>H26</f>
        <v>598191</v>
      </c>
      <c r="G25" s="30"/>
      <c r="H25" s="12">
        <v>313498</v>
      </c>
    </row>
    <row r="26" spans="2:8" ht="21" customHeight="1" thickBot="1">
      <c r="B26" s="35" t="s">
        <v>14</v>
      </c>
      <c r="C26" s="29" t="s">
        <v>73</v>
      </c>
      <c r="D26" s="10"/>
      <c r="E26" s="30"/>
      <c r="F26" s="63">
        <f>+F24+F25</f>
        <v>664251</v>
      </c>
      <c r="G26" s="30"/>
      <c r="H26" s="63">
        <f>+H24+H25</f>
        <v>598191</v>
      </c>
    </row>
    <row r="27" spans="2:8" ht="9.75" customHeight="1" thickTop="1">
      <c r="B27" s="15"/>
      <c r="C27" s="16"/>
      <c r="D27" s="17"/>
      <c r="E27" s="26"/>
      <c r="F27" s="26"/>
      <c r="G27" s="26"/>
      <c r="H27" s="26"/>
    </row>
    <row r="28" spans="2:8" ht="21.75" customHeight="1">
      <c r="B28" s="90"/>
      <c r="C28" s="90"/>
      <c r="D28" s="90"/>
      <c r="E28" s="90"/>
      <c r="F28" s="90"/>
      <c r="G28" s="1"/>
      <c r="H28" s="1"/>
    </row>
    <row r="30" spans="6:8" ht="14.25">
      <c r="F30" s="24">
        <f>F26-재무!E9</f>
        <v>0</v>
      </c>
      <c r="H30" s="24">
        <f>H26-재무!G9</f>
        <v>0</v>
      </c>
    </row>
    <row r="31" spans="5:8" ht="14.25">
      <c r="E31" s="23"/>
      <c r="F31" s="39"/>
      <c r="G31" s="23"/>
      <c r="H31" s="39"/>
    </row>
    <row r="32" spans="5:8" ht="14.25">
      <c r="E32" s="23"/>
      <c r="F32" s="39"/>
      <c r="G32" s="23"/>
      <c r="H32" s="39"/>
    </row>
    <row r="33" spans="5:8" ht="14.25">
      <c r="E33" s="23"/>
      <c r="F33" s="39"/>
      <c r="G33" s="23"/>
      <c r="H33" s="39"/>
    </row>
    <row r="37" spans="5:8" ht="14.25">
      <c r="E37" s="38"/>
      <c r="F37" s="37"/>
      <c r="G37" s="38"/>
      <c r="H37" s="37"/>
    </row>
    <row r="38" spans="6:8" ht="14.25">
      <c r="F38" s="37"/>
      <c r="H38" s="37"/>
    </row>
  </sheetData>
  <sheetProtection/>
  <mergeCells count="7">
    <mergeCell ref="B1:H1"/>
    <mergeCell ref="B2:H2"/>
    <mergeCell ref="B3:H3"/>
    <mergeCell ref="E6:F6"/>
    <mergeCell ref="G6:H6"/>
    <mergeCell ref="B28:F28"/>
    <mergeCell ref="B6:D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2013-02-24T14:44:41Z</cp:lastPrinted>
  <dcterms:created xsi:type="dcterms:W3CDTF">2000-10-24T02:05:43Z</dcterms:created>
  <dcterms:modified xsi:type="dcterms:W3CDTF">2022-02-16T06:57:26Z</dcterms:modified>
  <cp:category/>
  <cp:version/>
  <cp:contentType/>
  <cp:contentStatus/>
</cp:coreProperties>
</file>