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40" windowWidth="11985" windowHeight="4575" activeTab="0"/>
  </bookViews>
  <sheets>
    <sheet name="재무" sheetId="1" r:id="rId1"/>
    <sheet name="운영" sheetId="2" r:id="rId2"/>
    <sheet name="현금" sheetId="3" r:id="rId3"/>
    <sheet name="Sheet1" sheetId="4" state="hidden" r:id="rId4"/>
  </sheets>
  <definedNames>
    <definedName name="AS2DocOpenMode" hidden="1">"AS2DocumentEdit"</definedName>
    <definedName name="_xlnm.Print_Area" localSheetId="1">'운영'!$A$1:$H$61</definedName>
    <definedName name="_xlnm.Print_Area" localSheetId="0">'재무'!$A$1:$H$47</definedName>
    <definedName name="_xlnm.Print_Area" localSheetId="2">'현금'!$A$1:$H$46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<sst xmlns="http://schemas.openxmlformats.org/spreadsheetml/2006/main" count="326" uniqueCount="245">
  <si>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</si>
  <si>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</si>
  <si>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</si>
  <si>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</si>
  <si>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</si>
  <si>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</si>
  <si>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</si>
  <si>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</si>
  <si>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</si>
  <si>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</si>
  <si>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</si>
  <si>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</si>
  <si>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</si>
  <si>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</si>
  <si>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</si>
  <si>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</si>
  <si>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</si>
  <si>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</si>
  <si>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</si>
  <si>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</si>
  <si>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</si>
  <si>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</si>
  <si>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</si>
  <si>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</si>
  <si>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</si>
  <si>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</si>
  <si>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</si>
  <si>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</si>
  <si>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</si>
  <si>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</si>
  <si>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</si>
  <si>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</si>
  <si>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</si>
  <si>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</si>
  <si>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</si>
  <si>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</si>
  <si>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</si>
  <si>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</si>
  <si>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</si>
  <si>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</si>
  <si>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</si>
  <si>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</si>
  <si>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</si>
  <si>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</si>
  <si>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</si>
  <si>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</si>
  <si>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</si>
  <si>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</si>
  <si>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</si>
  <si>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</si>
  <si>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</si>
  <si>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</si>
  <si>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</si>
  <si>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</si>
  <si>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</si>
  <si>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</si>
  <si>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비유동자산</t>
  </si>
  <si>
    <t>선급비용</t>
  </si>
  <si>
    <t>선급법인세</t>
  </si>
  <si>
    <t>시설장치</t>
  </si>
  <si>
    <t>1.</t>
  </si>
  <si>
    <t>유동부채</t>
  </si>
  <si>
    <t>미지급금</t>
  </si>
  <si>
    <t>비유동부채</t>
  </si>
  <si>
    <t>퇴직연금운용자산</t>
  </si>
  <si>
    <t>설립출연금</t>
  </si>
  <si>
    <t>사업수익</t>
  </si>
  <si>
    <t>시설사용료수입</t>
  </si>
  <si>
    <t>청소년사용료수입</t>
  </si>
  <si>
    <t>사업비용</t>
  </si>
  <si>
    <t>직원급여및상여금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</si>
  <si>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</si>
  <si>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</si>
  <si>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</si>
  <si>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</si>
  <si>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</si>
  <si>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</si>
  <si>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</si>
  <si>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</si>
  <si>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</si>
  <si>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</si>
  <si>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</si>
  <si>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용역비</t>
  </si>
  <si>
    <t>업무추진비</t>
  </si>
  <si>
    <t>지급임차료</t>
  </si>
  <si>
    <t>소모품비</t>
  </si>
  <si>
    <t>사무용품비</t>
  </si>
  <si>
    <t>일숙직비</t>
  </si>
  <si>
    <t>교육훈련비</t>
  </si>
  <si>
    <t>14.</t>
  </si>
  <si>
    <t>15.</t>
  </si>
  <si>
    <t>16.</t>
  </si>
  <si>
    <t>17.</t>
  </si>
  <si>
    <t>19.</t>
  </si>
  <si>
    <t>20.</t>
  </si>
  <si>
    <t>21.</t>
  </si>
  <si>
    <t>22.</t>
  </si>
  <si>
    <t>27.</t>
  </si>
  <si>
    <t>28.</t>
  </si>
  <si>
    <t>사업외수익</t>
  </si>
  <si>
    <t>수입임대료</t>
  </si>
  <si>
    <t>잡이익</t>
  </si>
  <si>
    <t>사업외비용</t>
  </si>
  <si>
    <t>사업활동현금흐름</t>
  </si>
  <si>
    <t>선급비용의 감소(증가)</t>
  </si>
  <si>
    <t>선급법인세의 감소(증가)</t>
  </si>
  <si>
    <t>시설장치의 취득</t>
  </si>
  <si>
    <t>비품의 취득</t>
  </si>
  <si>
    <t>기초의현금</t>
  </si>
  <si>
    <t>기말의현금</t>
  </si>
  <si>
    <t>차량운반구</t>
  </si>
  <si>
    <t>3.</t>
  </si>
  <si>
    <t>회의비</t>
  </si>
  <si>
    <t>25.</t>
  </si>
  <si>
    <t>26.</t>
  </si>
  <si>
    <t>잡손실</t>
  </si>
  <si>
    <t>사업활동으로인한자산·부채의변동</t>
  </si>
  <si>
    <t>24.</t>
  </si>
  <si>
    <t>사.</t>
  </si>
  <si>
    <t>23.</t>
  </si>
  <si>
    <t>(계속)</t>
  </si>
  <si>
    <t>재무상태표-계속</t>
  </si>
  <si>
    <t>운영성과표-계속</t>
  </si>
  <si>
    <t>현금흐름표-계속</t>
  </si>
  <si>
    <t>선수임대료</t>
  </si>
  <si>
    <t>부가세예수금</t>
  </si>
  <si>
    <t>국비보조금</t>
  </si>
  <si>
    <t>도비보조금</t>
  </si>
  <si>
    <t>부가세예수금의증가(감소)</t>
  </si>
  <si>
    <t>선수임대료의 증가(감소)</t>
  </si>
  <si>
    <t>경상북도청소년수련원</t>
  </si>
  <si>
    <t>경상북도청소년수련원</t>
  </si>
  <si>
    <t>운반비</t>
  </si>
  <si>
    <t>사업이익(손실)</t>
  </si>
  <si>
    <t>재무활동으로인한현금흐름</t>
  </si>
  <si>
    <t>현금의증가(감소)(Ⅰ+Ⅱ+Ⅲ)</t>
  </si>
  <si>
    <t>현금의유출이없는비용등의가산</t>
  </si>
  <si>
    <t>현금의유입이없는수익등의차감</t>
  </si>
  <si>
    <t>퇴직연금운용자산의 감소(증가)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</si>
  <si>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</si>
  <si>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</si>
  <si>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</si>
  <si>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</si>
  <si>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기관명</t>
  </si>
  <si>
    <t>구 분</t>
  </si>
  <si>
    <t>활용내역</t>
  </si>
  <si>
    <t>사업비용</t>
  </si>
  <si>
    <t>사무처</t>
  </si>
  <si>
    <t>주요사업</t>
  </si>
  <si>
    <t>사무처 운영 및 법인 관리</t>
  </si>
  <si>
    <t>청소년수련원</t>
  </si>
  <si>
    <t>보조사업</t>
  </si>
  <si>
    <t>청소년문화교류캠프</t>
  </si>
  <si>
    <t>소        계</t>
  </si>
  <si>
    <t>청소년진흥원</t>
  </si>
  <si>
    <t>상담복지센터 및 활동진흥센터 운영</t>
  </si>
  <si>
    <t>상담복지센터 사업 등</t>
  </si>
  <si>
    <t>청소년통합지원체계구축(위기) 사업</t>
  </si>
  <si>
    <t>인터넷 중독예방상담사업</t>
  </si>
  <si>
    <t>청소년 동반자프로그램 운영</t>
  </si>
  <si>
    <t>안전관련사업 상근심사원 사업</t>
  </si>
  <si>
    <t>학교폭력예방 또래상담사업</t>
  </si>
  <si>
    <t>학부모교육 사업</t>
  </si>
  <si>
    <t>사랑의 교실 사업</t>
  </si>
  <si>
    <t>인터넷치유학교 운영 및 자기부담금</t>
  </si>
  <si>
    <t>학교 밖 청소년 동행카드 사업</t>
  </si>
  <si>
    <t>학교폭력예방 사업비</t>
  </si>
  <si>
    <t>활동진흥센터 사업</t>
  </si>
  <si>
    <t>대한민국 청소년박람회</t>
  </si>
  <si>
    <t>청소년참여위원 등 사업비</t>
  </si>
  <si>
    <t>유해환경감시단 사업비</t>
  </si>
  <si>
    <t>학업중단 청소년 자립 및 학습지원 사업 등</t>
  </si>
  <si>
    <t>학교폭력피해자지원센터 사업</t>
  </si>
  <si>
    <t>학부모지원센터 사업</t>
  </si>
  <si>
    <t>2015년도 선수사업비</t>
  </si>
  <si>
    <t>소       계</t>
  </si>
  <si>
    <t>청소년성문화센터</t>
  </si>
  <si>
    <t>청소년성문화센터 운영</t>
  </si>
  <si>
    <t>찾아가는 성교육</t>
  </si>
  <si>
    <t>장애아동청소년성인권교육</t>
  </si>
  <si>
    <t>아동청소년대상 성범죄 신고의무자교육</t>
  </si>
  <si>
    <t>체험형 성교육</t>
  </si>
  <si>
    <t>경상북도청소년박람회</t>
  </si>
  <si>
    <t>구미교육청장애성인권교육</t>
  </si>
  <si>
    <t>보건교사성교육전문가양성과정</t>
  </si>
  <si>
    <t>아동청소년쉼터</t>
  </si>
  <si>
    <t>아동청소년쉼터 운영</t>
  </si>
  <si>
    <t>청소년남자쉼터</t>
  </si>
  <si>
    <t>청소년남자쉼터 운영</t>
  </si>
  <si>
    <t>북부청소년성문화센터</t>
  </si>
  <si>
    <t>북부청소년성문화센터 운영</t>
  </si>
  <si>
    <t>시설 운영 및 수련활동 지원</t>
  </si>
  <si>
    <t>경상북도청소년박람회 운영</t>
  </si>
  <si>
    <t>보조사업</t>
  </si>
  <si>
    <t>학교에서의 성인권교육</t>
  </si>
  <si>
    <t>찾아가는 폭력예방교육</t>
  </si>
  <si>
    <t>찾아가는 가정폭력예방교육</t>
  </si>
  <si>
    <t>광고선전비</t>
  </si>
  <si>
    <t>보조사업운영비</t>
  </si>
  <si>
    <t>유형자산처분이익</t>
  </si>
  <si>
    <t>퇴직금의 지급</t>
  </si>
  <si>
    <t>유형자산폐기손실</t>
  </si>
  <si>
    <t>급식재료비</t>
  </si>
  <si>
    <t>유형자산폐기손실</t>
  </si>
  <si>
    <t>시설투자보조금</t>
  </si>
  <si>
    <t>미수금의감소(증가)</t>
  </si>
  <si>
    <t>선급금의감소(증가)</t>
  </si>
  <si>
    <t>아.</t>
  </si>
  <si>
    <t>자.</t>
  </si>
  <si>
    <t>선수사업비의증가(감소)</t>
  </si>
  <si>
    <t>다.</t>
  </si>
  <si>
    <t>차.</t>
  </si>
  <si>
    <t>행사운영비</t>
  </si>
  <si>
    <t>제 19 기 2020년 12월 31일 현재</t>
  </si>
  <si>
    <t>제 19 기 2020년 1월 1일부터 2020년 12월 31일까지</t>
  </si>
  <si>
    <t>퇴직연금운용자산</t>
  </si>
  <si>
    <t>선수금</t>
  </si>
  <si>
    <t>기타부담금</t>
  </si>
  <si>
    <t>미지급비용의증가(감소)</t>
  </si>
  <si>
    <t>카.</t>
  </si>
  <si>
    <t>전기오류수정손실</t>
  </si>
  <si>
    <t>제 20 기 2021년 1월 1일부터 2021년 12월 31일까지</t>
  </si>
  <si>
    <t>제          20 (당)        기</t>
  </si>
  <si>
    <t>제          19 (전)        기</t>
  </si>
  <si>
    <t>제          20 (당)        기</t>
  </si>
  <si>
    <t>제          19 (전)        기</t>
  </si>
  <si>
    <t>제 20 기 2021년 12월 31일 현재</t>
  </si>
  <si>
    <t>제          20 (당)        기</t>
  </si>
  <si>
    <t>제          19 (전)        기</t>
  </si>
  <si>
    <t>무형자산</t>
  </si>
  <si>
    <t>소프트웨어</t>
  </si>
  <si>
    <t>사회복무요원보상금</t>
  </si>
  <si>
    <t>무형고정자산상각비</t>
  </si>
  <si>
    <t>무형자산상각비</t>
  </si>
  <si>
    <t>소프트웨어의취득</t>
  </si>
  <si>
    <t>기본순자산</t>
  </si>
  <si>
    <t>보통순자산</t>
  </si>
  <si>
    <t>순자산총계</t>
  </si>
  <si>
    <t>부채및순자산총계</t>
  </si>
  <si>
    <t>당기운영이익(손실)</t>
  </si>
  <si>
    <t>당기운영이익(손실)</t>
  </si>
  <si>
    <t>순자산</t>
  </si>
  <si>
    <t>29.</t>
  </si>
  <si>
    <t>18.</t>
  </si>
  <si>
    <t>30.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</si>
</sst>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,##0;\-##,##0;0"/>
    <numFmt numFmtId="208" formatCode="#,##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9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3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바탕체"/>
      <family val="1"/>
    </font>
    <font>
      <sz val="10"/>
      <color rgb="FF282828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2" fillId="0" borderId="0" xfId="0" applyNumberFormat="1" applyFont="1" applyBorder="1" applyAlignment="1">
      <alignment horizontal="center" vertical="center"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4" fillId="0" borderId="0" xfId="69" applyFont="1" applyAlignment="1">
      <alignment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57" fillId="0" borderId="25" xfId="0" applyNumberFormat="1" applyFont="1" applyBorder="1" applyAlignment="1">
      <alignment horizontal="right" vertical="center" wrapText="1"/>
    </xf>
    <xf numFmtId="0" fontId="57" fillId="0" borderId="25" xfId="0" applyFont="1" applyBorder="1" applyAlignment="1">
      <alignment horizontal="justify" vertical="center" wrapText="1"/>
    </xf>
    <xf numFmtId="41" fontId="0" fillId="0" borderId="0" xfId="69" applyFont="1" applyAlignment="1">
      <alignment/>
    </xf>
    <xf numFmtId="185" fontId="2" fillId="0" borderId="14" xfId="0" applyNumberFormat="1" applyFont="1" applyBorder="1" applyAlignment="1">
      <alignment horizontal="center" vertical="center"/>
    </xf>
    <xf numFmtId="41" fontId="3" fillId="0" borderId="0" xfId="69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8" fillId="0" borderId="26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185" fontId="2" fillId="0" borderId="27" xfId="0" applyNumberFormat="1" applyFont="1" applyBorder="1" applyAlignment="1">
      <alignment horizontal="center" vertical="center"/>
    </xf>
    <xf numFmtId="185" fontId="2" fillId="0" borderId="28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8" xfId="0" applyBorder="1" applyAlignment="1">
      <alignment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476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L37" sqref="L37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6.10546875" style="4" customWidth="1"/>
    <col min="5" max="5" width="13.10546875" style="25" customWidth="1"/>
    <col min="6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99" t="s">
        <v>53</v>
      </c>
      <c r="C1" s="99"/>
      <c r="D1" s="99"/>
      <c r="E1" s="99"/>
      <c r="F1" s="99"/>
      <c r="G1" s="99"/>
      <c r="H1" s="99"/>
    </row>
    <row r="2" spans="2:8" ht="15" customHeight="1">
      <c r="B2" s="100" t="s">
        <v>226</v>
      </c>
      <c r="C2" s="100"/>
      <c r="D2" s="100"/>
      <c r="E2" s="100"/>
      <c r="F2" s="100"/>
      <c r="G2" s="100"/>
      <c r="H2" s="100"/>
    </row>
    <row r="3" spans="2:8" ht="15" customHeight="1">
      <c r="B3" s="100" t="s">
        <v>213</v>
      </c>
      <c r="C3" s="100"/>
      <c r="D3" s="100"/>
      <c r="E3" s="100"/>
      <c r="F3" s="100"/>
      <c r="G3" s="100"/>
      <c r="H3" s="100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130</v>
      </c>
      <c r="C5" s="3"/>
      <c r="E5" s="47"/>
      <c r="F5" s="48"/>
      <c r="G5" s="47"/>
      <c r="H5" s="48" t="s">
        <v>26</v>
      </c>
    </row>
    <row r="6" spans="2:8" ht="39.75" customHeight="1">
      <c r="B6" s="101" t="s">
        <v>19</v>
      </c>
      <c r="C6" s="102"/>
      <c r="D6" s="102"/>
      <c r="E6" s="92" t="s">
        <v>227</v>
      </c>
      <c r="F6" s="92"/>
      <c r="G6" s="92" t="s">
        <v>228</v>
      </c>
      <c r="H6" s="92"/>
    </row>
    <row r="7" spans="2:8" ht="21" customHeight="1">
      <c r="B7" s="97" t="s">
        <v>20</v>
      </c>
      <c r="C7" s="98"/>
      <c r="D7" s="8"/>
      <c r="E7" s="63"/>
      <c r="F7" s="26"/>
      <c r="G7" s="63"/>
      <c r="H7" s="26"/>
    </row>
    <row r="8" spans="2:8" ht="21" customHeight="1">
      <c r="B8" s="9" t="s">
        <v>0</v>
      </c>
      <c r="C8" s="6" t="s">
        <v>55</v>
      </c>
      <c r="D8" s="10"/>
      <c r="E8" s="12"/>
      <c r="F8" s="12">
        <f>SUM(E9:E11)</f>
        <v>92105895</v>
      </c>
      <c r="G8" s="12"/>
      <c r="H8" s="12">
        <f>SUM(G9:G11)</f>
        <v>27696318</v>
      </c>
    </row>
    <row r="9" spans="2:8" ht="21" customHeight="1">
      <c r="B9" s="11" t="s">
        <v>1</v>
      </c>
      <c r="C9" s="6" t="s">
        <v>52</v>
      </c>
      <c r="D9" s="10"/>
      <c r="E9" s="65">
        <v>88369258</v>
      </c>
      <c r="F9" s="12"/>
      <c r="G9" s="65">
        <v>23982344</v>
      </c>
      <c r="H9" s="12"/>
    </row>
    <row r="10" spans="2:8" ht="21" customHeight="1">
      <c r="B10" s="11" t="s">
        <v>2</v>
      </c>
      <c r="C10" s="6" t="s">
        <v>57</v>
      </c>
      <c r="D10" s="10"/>
      <c r="E10" s="65">
        <v>3603197</v>
      </c>
      <c r="F10" s="12"/>
      <c r="G10" s="65">
        <v>3486664</v>
      </c>
      <c r="H10" s="12"/>
    </row>
    <row r="11" spans="2:8" ht="21" customHeight="1">
      <c r="B11" s="11" t="s">
        <v>3</v>
      </c>
      <c r="C11" s="6" t="s">
        <v>58</v>
      </c>
      <c r="D11" s="10"/>
      <c r="E11" s="65">
        <v>133440</v>
      </c>
      <c r="F11" s="12"/>
      <c r="G11" s="65">
        <v>227310</v>
      </c>
      <c r="H11" s="12"/>
    </row>
    <row r="12" spans="2:8" ht="21" customHeight="1">
      <c r="B12" s="9" t="s">
        <v>39</v>
      </c>
      <c r="C12" s="6" t="s">
        <v>56</v>
      </c>
      <c r="D12" s="10"/>
      <c r="E12" s="64"/>
      <c r="F12" s="12">
        <f>F13+F15+F22</f>
        <v>2866490255</v>
      </c>
      <c r="G12" s="64"/>
      <c r="H12" s="12">
        <f>H13+H15+H22</f>
        <v>3733136079</v>
      </c>
    </row>
    <row r="13" spans="2:8" ht="21" customHeight="1">
      <c r="B13" s="62">
        <v>-1</v>
      </c>
      <c r="C13" s="6" t="s">
        <v>37</v>
      </c>
      <c r="D13" s="10"/>
      <c r="E13" s="64"/>
      <c r="F13" s="12">
        <f>E14</f>
        <v>91996060</v>
      </c>
      <c r="G13" s="64"/>
      <c r="H13" s="12">
        <f>G14</f>
        <v>112897384</v>
      </c>
    </row>
    <row r="14" spans="2:8" ht="21" customHeight="1">
      <c r="B14" s="11" t="s">
        <v>1</v>
      </c>
      <c r="C14" s="6" t="s">
        <v>215</v>
      </c>
      <c r="D14" s="10"/>
      <c r="E14" s="64">
        <v>91996060</v>
      </c>
      <c r="F14" s="12"/>
      <c r="G14" s="64">
        <v>112897384</v>
      </c>
      <c r="H14" s="12"/>
    </row>
    <row r="15" spans="2:8" ht="21" customHeight="1">
      <c r="B15" s="62">
        <v>-2</v>
      </c>
      <c r="C15" s="6" t="s">
        <v>41</v>
      </c>
      <c r="D15" s="60"/>
      <c r="E15" s="64"/>
      <c r="F15" s="12">
        <f>SUM(E16:E21)</f>
        <v>2773274861</v>
      </c>
      <c r="G15" s="64"/>
      <c r="H15" s="12">
        <f>SUM(G16:G21)</f>
        <v>3620238695</v>
      </c>
    </row>
    <row r="16" spans="2:8" ht="21" customHeight="1">
      <c r="B16" s="11" t="s">
        <v>60</v>
      </c>
      <c r="C16" s="6" t="s">
        <v>59</v>
      </c>
      <c r="D16" s="10"/>
      <c r="E16" s="12">
        <v>7269612269</v>
      </c>
      <c r="F16" s="49"/>
      <c r="G16" s="12">
        <v>11107016671</v>
      </c>
      <c r="H16" s="49"/>
    </row>
    <row r="17" spans="2:8" ht="21" customHeight="1">
      <c r="B17" s="11"/>
      <c r="C17" s="6" t="s">
        <v>36</v>
      </c>
      <c r="D17" s="10"/>
      <c r="E17" s="46">
        <v>-4567938319</v>
      </c>
      <c r="F17" s="46"/>
      <c r="G17" s="46">
        <v>-7547226582</v>
      </c>
      <c r="H17" s="46"/>
    </row>
    <row r="18" spans="2:8" ht="21" customHeight="1">
      <c r="B18" s="11" t="s">
        <v>28</v>
      </c>
      <c r="C18" s="6" t="s">
        <v>110</v>
      </c>
      <c r="D18" s="53"/>
      <c r="E18" s="64">
        <v>69677830</v>
      </c>
      <c r="F18" s="71"/>
      <c r="G18" s="64">
        <v>69677830</v>
      </c>
      <c r="H18" s="89"/>
    </row>
    <row r="19" spans="2:8" ht="21" customHeight="1">
      <c r="B19" s="14"/>
      <c r="C19" s="6" t="s">
        <v>36</v>
      </c>
      <c r="D19" s="53"/>
      <c r="E19" s="46">
        <v>-69674830</v>
      </c>
      <c r="F19" s="46"/>
      <c r="G19" s="46">
        <v>-69674830</v>
      </c>
      <c r="H19" s="46"/>
    </row>
    <row r="20" spans="2:8" ht="21" customHeight="1">
      <c r="B20" s="11" t="s">
        <v>111</v>
      </c>
      <c r="C20" s="6" t="s">
        <v>43</v>
      </c>
      <c r="D20" s="10"/>
      <c r="E20" s="64">
        <v>701155013</v>
      </c>
      <c r="F20" s="12"/>
      <c r="G20" s="64">
        <v>1462938795</v>
      </c>
      <c r="H20" s="12"/>
    </row>
    <row r="21" spans="2:8" ht="21" customHeight="1">
      <c r="B21" s="14"/>
      <c r="C21" s="6" t="s">
        <v>36</v>
      </c>
      <c r="D21" s="10"/>
      <c r="E21" s="46">
        <v>-629557102</v>
      </c>
      <c r="F21" s="46"/>
      <c r="G21" s="46">
        <v>-1402493189</v>
      </c>
      <c r="H21" s="46"/>
    </row>
    <row r="22" spans="2:8" ht="21" customHeight="1">
      <c r="B22" s="62">
        <v>-3</v>
      </c>
      <c r="C22" s="6" t="s">
        <v>229</v>
      </c>
      <c r="D22" s="10"/>
      <c r="E22" s="12"/>
      <c r="F22" s="12">
        <f>E23</f>
        <v>1219334</v>
      </c>
      <c r="G22" s="12"/>
      <c r="H22" s="12">
        <v>0</v>
      </c>
    </row>
    <row r="23" spans="2:8" ht="21" customHeight="1">
      <c r="B23" s="11" t="s">
        <v>27</v>
      </c>
      <c r="C23" s="6" t="s">
        <v>230</v>
      </c>
      <c r="D23" s="10"/>
      <c r="E23" s="12">
        <v>1219334</v>
      </c>
      <c r="F23" s="12"/>
      <c r="G23" s="12"/>
      <c r="H23" s="12"/>
    </row>
    <row r="24" spans="2:8" ht="21" customHeight="1" thickBot="1">
      <c r="B24" s="93" t="s">
        <v>21</v>
      </c>
      <c r="C24" s="94"/>
      <c r="D24" s="20"/>
      <c r="E24" s="64"/>
      <c r="F24" s="21">
        <f>F8+F12</f>
        <v>2958596150</v>
      </c>
      <c r="G24" s="64"/>
      <c r="H24" s="21">
        <f>H8+H12</f>
        <v>3760832397</v>
      </c>
    </row>
    <row r="25" spans="2:8" ht="21" customHeight="1" thickTop="1">
      <c r="B25" s="93" t="s">
        <v>22</v>
      </c>
      <c r="C25" s="94"/>
      <c r="D25" s="20"/>
      <c r="E25" s="64"/>
      <c r="F25" s="12"/>
      <c r="G25" s="64"/>
      <c r="H25" s="12"/>
    </row>
    <row r="26" spans="2:8" ht="21" customHeight="1">
      <c r="B26" s="9" t="s">
        <v>0</v>
      </c>
      <c r="C26" s="6" t="s">
        <v>61</v>
      </c>
      <c r="D26" s="10"/>
      <c r="E26" s="64"/>
      <c r="F26" s="12">
        <f>SUM(E27:E35)</f>
        <v>1837389</v>
      </c>
      <c r="G26" s="64"/>
      <c r="H26" s="12">
        <f>SUM(G27:G35)</f>
        <v>9604634</v>
      </c>
    </row>
    <row r="27" spans="2:8" ht="21.75" customHeight="1">
      <c r="B27" s="11" t="s">
        <v>1</v>
      </c>
      <c r="C27" s="6" t="s">
        <v>62</v>
      </c>
      <c r="D27" s="10"/>
      <c r="E27" s="64">
        <v>1335989</v>
      </c>
      <c r="F27" s="12"/>
      <c r="G27" s="64">
        <v>467874</v>
      </c>
      <c r="H27" s="12"/>
    </row>
    <row r="28" spans="2:8" ht="21.75" customHeight="1">
      <c r="B28" s="11" t="s">
        <v>2</v>
      </c>
      <c r="C28" s="6" t="s">
        <v>125</v>
      </c>
      <c r="D28" s="10"/>
      <c r="E28" s="64">
        <v>501400</v>
      </c>
      <c r="F28" s="12"/>
      <c r="G28" s="64">
        <v>909800</v>
      </c>
      <c r="H28" s="12"/>
    </row>
    <row r="29" spans="2:8" ht="21.75" customHeight="1">
      <c r="B29" s="11" t="s">
        <v>3</v>
      </c>
      <c r="C29" s="6" t="s">
        <v>216</v>
      </c>
      <c r="D29" s="10"/>
      <c r="E29" s="64">
        <v>0</v>
      </c>
      <c r="F29" s="12"/>
      <c r="G29" s="64">
        <v>146160</v>
      </c>
      <c r="H29" s="12"/>
    </row>
    <row r="30" spans="2:8" ht="21" customHeight="1">
      <c r="B30" s="11" t="s">
        <v>4</v>
      </c>
      <c r="C30" s="6" t="s">
        <v>124</v>
      </c>
      <c r="D30" s="10"/>
      <c r="E30" s="64">
        <v>0</v>
      </c>
      <c r="F30" s="12"/>
      <c r="G30" s="64">
        <v>8080800</v>
      </c>
      <c r="H30" s="12"/>
    </row>
    <row r="31" spans="2:8" ht="9.75" customHeight="1">
      <c r="B31" s="15"/>
      <c r="C31" s="16"/>
      <c r="D31" s="17"/>
      <c r="E31" s="66"/>
      <c r="F31" s="66"/>
      <c r="G31" s="66"/>
      <c r="H31" s="66"/>
    </row>
    <row r="32" spans="2:8" ht="30" customHeight="1">
      <c r="B32" s="19" t="s">
        <v>120</v>
      </c>
      <c r="C32" s="76"/>
      <c r="D32" s="20"/>
      <c r="E32" s="77"/>
      <c r="F32" s="77"/>
      <c r="G32" s="77"/>
      <c r="H32" s="77"/>
    </row>
    <row r="33" spans="2:8" ht="21.75" customHeight="1">
      <c r="B33" s="19" t="s">
        <v>121</v>
      </c>
      <c r="C33" s="76"/>
      <c r="D33" s="20"/>
      <c r="E33" s="77"/>
      <c r="F33" s="77"/>
      <c r="G33" s="77"/>
      <c r="H33" s="77"/>
    </row>
    <row r="34" spans="2:8" ht="21.75" customHeight="1">
      <c r="B34" s="2" t="s">
        <v>131</v>
      </c>
      <c r="C34" s="3"/>
      <c r="E34" s="47"/>
      <c r="F34" s="48"/>
      <c r="G34" s="47"/>
      <c r="H34" s="48"/>
    </row>
    <row r="35" spans="2:8" ht="39.75" customHeight="1">
      <c r="B35" s="101" t="s">
        <v>19</v>
      </c>
      <c r="C35" s="102"/>
      <c r="D35" s="102"/>
      <c r="E35" s="92" t="s">
        <v>227</v>
      </c>
      <c r="F35" s="92"/>
      <c r="G35" s="92" t="s">
        <v>228</v>
      </c>
      <c r="H35" s="92"/>
    </row>
    <row r="36" spans="2:8" ht="21" customHeight="1">
      <c r="B36" s="14" t="s">
        <v>39</v>
      </c>
      <c r="C36" s="6" t="s">
        <v>63</v>
      </c>
      <c r="D36" s="10"/>
      <c r="E36" s="64"/>
      <c r="F36" s="12">
        <f>SUM(E37:E38)</f>
        <v>0</v>
      </c>
      <c r="G36" s="64"/>
      <c r="H36" s="12">
        <f>SUM(G37:G38)</f>
        <v>0</v>
      </c>
    </row>
    <row r="37" spans="2:8" s="18" customFormat="1" ht="21" customHeight="1">
      <c r="B37" s="11" t="s">
        <v>60</v>
      </c>
      <c r="C37" s="6" t="s">
        <v>51</v>
      </c>
      <c r="D37" s="10"/>
      <c r="E37" s="64">
        <v>1301751518</v>
      </c>
      <c r="F37" s="49"/>
      <c r="G37" s="64">
        <v>1199404937</v>
      </c>
      <c r="H37" s="49"/>
    </row>
    <row r="38" spans="2:8" s="18" customFormat="1" ht="21" customHeight="1">
      <c r="B38" s="11"/>
      <c r="C38" s="6" t="s">
        <v>64</v>
      </c>
      <c r="D38" s="50"/>
      <c r="E38" s="46">
        <v>-1301751518</v>
      </c>
      <c r="F38" s="12"/>
      <c r="G38" s="46">
        <v>-1199404937</v>
      </c>
      <c r="H38" s="12"/>
    </row>
    <row r="39" spans="2:8" ht="21" customHeight="1">
      <c r="B39" s="93" t="s">
        <v>23</v>
      </c>
      <c r="C39" s="94"/>
      <c r="D39" s="20"/>
      <c r="E39" s="64"/>
      <c r="F39" s="22">
        <f>F26+F36</f>
        <v>1837389</v>
      </c>
      <c r="G39" s="64"/>
      <c r="H39" s="22">
        <f>H26+H36</f>
        <v>9604634</v>
      </c>
    </row>
    <row r="40" spans="2:8" ht="21" customHeight="1">
      <c r="B40" s="95" t="s">
        <v>241</v>
      </c>
      <c r="C40" s="96"/>
      <c r="D40" s="20"/>
      <c r="E40" s="64"/>
      <c r="F40" s="12"/>
      <c r="G40" s="64"/>
      <c r="H40" s="12"/>
    </row>
    <row r="41" spans="2:8" ht="21" customHeight="1">
      <c r="B41" s="9" t="s">
        <v>0</v>
      </c>
      <c r="C41" s="6" t="s">
        <v>235</v>
      </c>
      <c r="D41" s="10"/>
      <c r="E41" s="64"/>
      <c r="F41" s="12">
        <v>0</v>
      </c>
      <c r="G41" s="64"/>
      <c r="H41" s="12">
        <v>0</v>
      </c>
    </row>
    <row r="42" spans="2:8" ht="21" customHeight="1">
      <c r="B42" s="11" t="s">
        <v>1</v>
      </c>
      <c r="C42" s="6" t="s">
        <v>65</v>
      </c>
      <c r="D42" s="10"/>
      <c r="E42" s="64">
        <v>0</v>
      </c>
      <c r="F42" s="12"/>
      <c r="G42" s="64">
        <v>0</v>
      </c>
      <c r="H42" s="12"/>
    </row>
    <row r="43" spans="2:8" ht="21" customHeight="1">
      <c r="B43" s="9" t="s">
        <v>9</v>
      </c>
      <c r="C43" s="6" t="s">
        <v>236</v>
      </c>
      <c r="D43" s="10"/>
      <c r="E43" s="64"/>
      <c r="F43" s="12">
        <v>2956758761</v>
      </c>
      <c r="G43" s="64"/>
      <c r="H43" s="12">
        <v>3751227763</v>
      </c>
    </row>
    <row r="44" spans="2:8" ht="21.75" customHeight="1">
      <c r="B44" s="93" t="s">
        <v>237</v>
      </c>
      <c r="C44" s="94"/>
      <c r="D44" s="20"/>
      <c r="E44" s="12"/>
      <c r="F44" s="22">
        <f>SUM(F41:F43)</f>
        <v>2956758761</v>
      </c>
      <c r="G44" s="12"/>
      <c r="H44" s="22">
        <f>SUM(H41:H43)</f>
        <v>3751227763</v>
      </c>
    </row>
    <row r="45" spans="2:8" ht="21.75" customHeight="1" thickBot="1">
      <c r="B45" s="93" t="s">
        <v>238</v>
      </c>
      <c r="C45" s="94"/>
      <c r="D45" s="20"/>
      <c r="E45" s="12"/>
      <c r="F45" s="21">
        <f>SUM(F39,F44)</f>
        <v>2958596150</v>
      </c>
      <c r="G45" s="12"/>
      <c r="H45" s="21">
        <f>SUM(H39,H44)</f>
        <v>3760832397</v>
      </c>
    </row>
    <row r="46" spans="2:8" ht="9.75" customHeight="1" thickTop="1">
      <c r="B46" s="23"/>
      <c r="C46" s="16"/>
      <c r="D46" s="17"/>
      <c r="E46" s="27"/>
      <c r="F46" s="27"/>
      <c r="G46" s="27"/>
      <c r="H46" s="27"/>
    </row>
    <row r="47" spans="2:8" ht="21.75" customHeight="1">
      <c r="B47" s="91"/>
      <c r="C47" s="91"/>
      <c r="D47" s="91"/>
      <c r="E47" s="91"/>
      <c r="F47" s="91"/>
      <c r="G47" s="91"/>
      <c r="H47" s="91"/>
    </row>
    <row r="49" spans="6:8" ht="14.25">
      <c r="F49" s="25">
        <f>F24-F45</f>
        <v>0</v>
      </c>
      <c r="H49" s="25">
        <f>H24-H45</f>
        <v>0</v>
      </c>
    </row>
    <row r="50" spans="5:8" ht="14.25">
      <c r="E50" s="24"/>
      <c r="F50" s="73"/>
      <c r="G50" s="24"/>
      <c r="H50" s="45"/>
    </row>
    <row r="51" spans="5:8" ht="14.25">
      <c r="E51" s="24"/>
      <c r="F51" s="73"/>
      <c r="G51" s="24"/>
      <c r="H51" s="45"/>
    </row>
    <row r="53" spans="5:8" ht="14.25">
      <c r="E53" s="44"/>
      <c r="F53" s="43"/>
      <c r="G53" s="44"/>
      <c r="H53" s="43"/>
    </row>
    <row r="54" spans="6:8" ht="14.25">
      <c r="F54" s="43"/>
      <c r="H54" s="43"/>
    </row>
  </sheetData>
  <sheetProtection/>
  <mergeCells count="17">
    <mergeCell ref="B1:H1"/>
    <mergeCell ref="B2:H2"/>
    <mergeCell ref="B3:H3"/>
    <mergeCell ref="B6:D6"/>
    <mergeCell ref="B44:C44"/>
    <mergeCell ref="B24:C24"/>
    <mergeCell ref="B35:D35"/>
    <mergeCell ref="B39:C39"/>
    <mergeCell ref="B47:H47"/>
    <mergeCell ref="G6:H6"/>
    <mergeCell ref="B25:C25"/>
    <mergeCell ref="B45:C45"/>
    <mergeCell ref="E35:F35"/>
    <mergeCell ref="G35:H35"/>
    <mergeCell ref="B40:C40"/>
    <mergeCell ref="E6:F6"/>
    <mergeCell ref="B7:C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N39" sqref="N39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9" t="s">
        <v>54</v>
      </c>
      <c r="C1" s="99"/>
      <c r="D1" s="99"/>
      <c r="E1" s="99"/>
      <c r="F1" s="99"/>
      <c r="G1" s="99"/>
      <c r="H1" s="99"/>
    </row>
    <row r="2" spans="2:8" ht="15" customHeight="1">
      <c r="B2" s="100" t="s">
        <v>221</v>
      </c>
      <c r="C2" s="100"/>
      <c r="D2" s="100"/>
      <c r="E2" s="100"/>
      <c r="F2" s="100"/>
      <c r="G2" s="100"/>
      <c r="H2" s="100"/>
    </row>
    <row r="3" spans="2:8" ht="15" customHeight="1">
      <c r="B3" s="100" t="s">
        <v>214</v>
      </c>
      <c r="C3" s="100"/>
      <c r="D3" s="100"/>
      <c r="E3" s="100"/>
      <c r="F3" s="100"/>
      <c r="G3" s="100"/>
      <c r="H3" s="10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130</v>
      </c>
      <c r="C5" s="3"/>
      <c r="E5" s="47"/>
      <c r="F5" s="48"/>
      <c r="G5" s="47"/>
      <c r="H5" s="48" t="s">
        <v>26</v>
      </c>
    </row>
    <row r="6" spans="2:8" ht="39.75" customHeight="1">
      <c r="B6" s="105" t="s">
        <v>19</v>
      </c>
      <c r="C6" s="106"/>
      <c r="D6" s="107"/>
      <c r="E6" s="103" t="s">
        <v>224</v>
      </c>
      <c r="F6" s="104"/>
      <c r="G6" s="103" t="s">
        <v>225</v>
      </c>
      <c r="H6" s="104"/>
    </row>
    <row r="7" spans="2:8" ht="21" customHeight="1">
      <c r="B7" s="9" t="s">
        <v>0</v>
      </c>
      <c r="C7" s="28" t="s">
        <v>66</v>
      </c>
      <c r="E7" s="78"/>
      <c r="F7" s="12">
        <f>SUM(E8:E13)</f>
        <v>2292844410</v>
      </c>
      <c r="G7" s="78"/>
      <c r="H7" s="12">
        <f>SUM(G8:G13)</f>
        <v>4075252957</v>
      </c>
    </row>
    <row r="8" spans="2:8" ht="21" customHeight="1">
      <c r="B8" s="11" t="s">
        <v>1</v>
      </c>
      <c r="C8" s="28" t="s">
        <v>126</v>
      </c>
      <c r="E8" s="12">
        <v>0</v>
      </c>
      <c r="F8" s="12"/>
      <c r="G8" s="12">
        <v>0</v>
      </c>
      <c r="H8" s="12"/>
    </row>
    <row r="9" spans="2:8" ht="21" customHeight="1">
      <c r="B9" s="11" t="s">
        <v>2</v>
      </c>
      <c r="C9" s="28" t="s">
        <v>127</v>
      </c>
      <c r="E9" s="12">
        <v>2177272010</v>
      </c>
      <c r="F9" s="12"/>
      <c r="G9" s="12">
        <v>2119618000</v>
      </c>
      <c r="H9" s="12"/>
    </row>
    <row r="10" spans="2:8" ht="21" customHeight="1">
      <c r="B10" s="11" t="s">
        <v>3</v>
      </c>
      <c r="C10" s="28" t="s">
        <v>67</v>
      </c>
      <c r="D10" s="10"/>
      <c r="E10" s="12">
        <v>10756000</v>
      </c>
      <c r="F10" s="12"/>
      <c r="G10" s="12">
        <v>25016300</v>
      </c>
      <c r="H10" s="12"/>
    </row>
    <row r="11" spans="2:8" ht="21" customHeight="1">
      <c r="B11" s="11" t="s">
        <v>4</v>
      </c>
      <c r="C11" s="28" t="s">
        <v>204</v>
      </c>
      <c r="D11" s="10"/>
      <c r="E11" s="12">
        <v>0</v>
      </c>
      <c r="F11" s="12"/>
      <c r="G11" s="12">
        <v>1898017507</v>
      </c>
      <c r="H11" s="12"/>
    </row>
    <row r="12" spans="2:8" ht="21" customHeight="1">
      <c r="B12" s="11" t="s">
        <v>5</v>
      </c>
      <c r="C12" s="6" t="s">
        <v>68</v>
      </c>
      <c r="D12" s="10"/>
      <c r="E12" s="12">
        <v>83816400</v>
      </c>
      <c r="F12" s="12"/>
      <c r="G12" s="12">
        <v>31801150</v>
      </c>
      <c r="H12" s="12"/>
    </row>
    <row r="13" spans="2:8" ht="21" customHeight="1">
      <c r="B13" s="11" t="s">
        <v>6</v>
      </c>
      <c r="C13" s="6" t="s">
        <v>217</v>
      </c>
      <c r="D13" s="10"/>
      <c r="E13" s="12">
        <v>21000000</v>
      </c>
      <c r="F13" s="12"/>
      <c r="G13" s="12">
        <v>800000</v>
      </c>
      <c r="H13" s="12"/>
    </row>
    <row r="14" spans="2:8" ht="21" customHeight="1">
      <c r="B14" s="9" t="s">
        <v>39</v>
      </c>
      <c r="C14" s="6" t="s">
        <v>69</v>
      </c>
      <c r="D14" s="10"/>
      <c r="E14" s="12"/>
      <c r="F14" s="12">
        <f>SUM(E15:E39,E40:E49)</f>
        <v>3111809003</v>
      </c>
      <c r="G14" s="12"/>
      <c r="H14" s="12">
        <f>SUM(G15:G39,G40:G49)</f>
        <v>2475099410</v>
      </c>
    </row>
    <row r="15" spans="2:8" ht="21" customHeight="1">
      <c r="B15" s="11" t="s">
        <v>27</v>
      </c>
      <c r="C15" s="6" t="s">
        <v>70</v>
      </c>
      <c r="D15" s="53"/>
      <c r="E15" s="12">
        <v>1298811190</v>
      </c>
      <c r="F15" s="54"/>
      <c r="G15" s="12">
        <v>1277244020</v>
      </c>
      <c r="H15" s="54"/>
    </row>
    <row r="16" spans="2:8" ht="21" customHeight="1">
      <c r="B16" s="11" t="s">
        <v>2</v>
      </c>
      <c r="C16" s="6" t="s">
        <v>71</v>
      </c>
      <c r="D16" s="10"/>
      <c r="E16" s="12">
        <v>0</v>
      </c>
      <c r="F16" s="46"/>
      <c r="G16" s="46">
        <v>42950</v>
      </c>
      <c r="H16" s="46"/>
    </row>
    <row r="17" spans="2:8" ht="21" customHeight="1">
      <c r="B17" s="11" t="s">
        <v>3</v>
      </c>
      <c r="C17" s="6" t="s">
        <v>25</v>
      </c>
      <c r="D17" s="10"/>
      <c r="E17" s="12">
        <v>210301697</v>
      </c>
      <c r="F17" s="46"/>
      <c r="G17" s="12">
        <v>116346537</v>
      </c>
      <c r="H17" s="46"/>
    </row>
    <row r="18" spans="2:8" ht="21" customHeight="1">
      <c r="B18" s="11" t="s">
        <v>4</v>
      </c>
      <c r="C18" s="6" t="s">
        <v>231</v>
      </c>
      <c r="D18" s="10"/>
      <c r="E18" s="12">
        <v>37737810</v>
      </c>
      <c r="F18" s="46"/>
      <c r="G18" s="12">
        <v>0</v>
      </c>
      <c r="H18" s="46"/>
    </row>
    <row r="19" spans="2:8" ht="21" customHeight="1">
      <c r="B19" s="11" t="s">
        <v>5</v>
      </c>
      <c r="C19" s="6" t="s">
        <v>72</v>
      </c>
      <c r="D19" s="10"/>
      <c r="E19" s="46">
        <v>23875000</v>
      </c>
      <c r="F19" s="46"/>
      <c r="G19" s="46">
        <v>72883580</v>
      </c>
      <c r="H19" s="46"/>
    </row>
    <row r="20" spans="2:8" ht="21" customHeight="1">
      <c r="B20" s="11" t="s">
        <v>6</v>
      </c>
      <c r="C20" s="6" t="s">
        <v>73</v>
      </c>
      <c r="D20" s="10"/>
      <c r="E20" s="46">
        <v>20299350</v>
      </c>
      <c r="F20" s="12"/>
      <c r="G20" s="46">
        <v>13633940</v>
      </c>
      <c r="H20" s="12"/>
    </row>
    <row r="21" spans="2:8" ht="21" customHeight="1">
      <c r="B21" s="11" t="s">
        <v>7</v>
      </c>
      <c r="C21" s="6" t="s">
        <v>74</v>
      </c>
      <c r="D21" s="10"/>
      <c r="E21" s="46">
        <v>10111980</v>
      </c>
      <c r="F21" s="13"/>
      <c r="G21" s="46">
        <v>10000870</v>
      </c>
      <c r="H21" s="13"/>
    </row>
    <row r="22" spans="2:8" ht="21" customHeight="1">
      <c r="B22" s="11" t="s">
        <v>8</v>
      </c>
      <c r="C22" s="6" t="s">
        <v>75</v>
      </c>
      <c r="D22" s="10"/>
      <c r="E22" s="46">
        <v>10464420</v>
      </c>
      <c r="F22" s="12"/>
      <c r="G22" s="46">
        <v>16458210</v>
      </c>
      <c r="H22" s="12"/>
    </row>
    <row r="23" spans="2:8" ht="21" customHeight="1">
      <c r="B23" s="11" t="s">
        <v>24</v>
      </c>
      <c r="C23" s="6" t="s">
        <v>76</v>
      </c>
      <c r="D23" s="10"/>
      <c r="E23" s="46">
        <v>107241920</v>
      </c>
      <c r="F23" s="12"/>
      <c r="G23" s="46">
        <v>111430770</v>
      </c>
      <c r="H23" s="12"/>
    </row>
    <row r="24" spans="2:8" ht="21" customHeight="1">
      <c r="B24" s="11" t="s">
        <v>29</v>
      </c>
      <c r="C24" s="6" t="s">
        <v>77</v>
      </c>
      <c r="D24" s="10"/>
      <c r="E24" s="46">
        <v>1427130</v>
      </c>
      <c r="F24" s="12"/>
      <c r="G24" s="46">
        <v>1003010</v>
      </c>
      <c r="H24" s="12"/>
    </row>
    <row r="25" spans="2:8" s="18" customFormat="1" ht="21" customHeight="1">
      <c r="B25" s="11" t="s">
        <v>38</v>
      </c>
      <c r="C25" s="6" t="s">
        <v>46</v>
      </c>
      <c r="D25" s="50"/>
      <c r="E25" s="46">
        <v>892376218</v>
      </c>
      <c r="F25" s="55"/>
      <c r="G25" s="46">
        <v>341363876</v>
      </c>
      <c r="H25" s="55"/>
    </row>
    <row r="26" spans="2:8" ht="21" customHeight="1">
      <c r="B26" s="11" t="s">
        <v>12</v>
      </c>
      <c r="C26" s="6" t="s">
        <v>84</v>
      </c>
      <c r="D26" s="10"/>
      <c r="E26" s="46">
        <v>25150400</v>
      </c>
      <c r="F26" s="12"/>
      <c r="G26" s="46">
        <v>10335600</v>
      </c>
      <c r="H26" s="12"/>
    </row>
    <row r="27" spans="2:8" ht="21" customHeight="1">
      <c r="B27" s="11" t="s">
        <v>13</v>
      </c>
      <c r="C27" s="6" t="s">
        <v>78</v>
      </c>
      <c r="D27" s="10"/>
      <c r="E27" s="46">
        <v>21908670</v>
      </c>
      <c r="F27" s="12"/>
      <c r="G27" s="46">
        <v>5158200</v>
      </c>
      <c r="H27" s="12"/>
    </row>
    <row r="28" spans="2:8" ht="21" customHeight="1">
      <c r="B28" s="11" t="s">
        <v>89</v>
      </c>
      <c r="C28" s="6" t="s">
        <v>79</v>
      </c>
      <c r="D28" s="10"/>
      <c r="E28" s="46">
        <v>124657257</v>
      </c>
      <c r="F28" s="12"/>
      <c r="G28" s="12">
        <v>133226355</v>
      </c>
      <c r="H28" s="12"/>
    </row>
    <row r="29" spans="2:8" ht="21" customHeight="1">
      <c r="B29" s="11" t="s">
        <v>90</v>
      </c>
      <c r="C29" s="6" t="s">
        <v>80</v>
      </c>
      <c r="D29" s="1"/>
      <c r="E29" s="46">
        <v>2934500</v>
      </c>
      <c r="F29" s="59"/>
      <c r="G29" s="12">
        <v>1830000</v>
      </c>
      <c r="H29" s="59"/>
    </row>
    <row r="30" spans="2:8" ht="21" customHeight="1">
      <c r="B30" s="11" t="s">
        <v>91</v>
      </c>
      <c r="C30" s="6" t="s">
        <v>132</v>
      </c>
      <c r="D30" s="1"/>
      <c r="E30" s="46">
        <v>103500</v>
      </c>
      <c r="F30" s="59"/>
      <c r="G30" s="12">
        <v>4600</v>
      </c>
      <c r="H30" s="59"/>
    </row>
    <row r="31" spans="2:8" s="18" customFormat="1" ht="21" customHeight="1">
      <c r="B31" s="11" t="s">
        <v>92</v>
      </c>
      <c r="C31" s="6" t="s">
        <v>88</v>
      </c>
      <c r="D31" s="50"/>
      <c r="E31" s="46">
        <v>1630000</v>
      </c>
      <c r="F31" s="52"/>
      <c r="G31" s="12">
        <v>1157000</v>
      </c>
      <c r="H31" s="52"/>
    </row>
    <row r="32" spans="2:8" ht="9.75" customHeight="1">
      <c r="B32" s="15"/>
      <c r="C32" s="16"/>
      <c r="D32" s="17"/>
      <c r="E32" s="27"/>
      <c r="F32" s="27"/>
      <c r="G32" s="27"/>
      <c r="H32" s="27"/>
    </row>
    <row r="33" spans="2:8" ht="21.75" customHeight="1">
      <c r="B33" s="19" t="s">
        <v>120</v>
      </c>
      <c r="C33" s="76"/>
      <c r="D33" s="20"/>
      <c r="E33" s="77"/>
      <c r="F33" s="77"/>
      <c r="G33" s="77"/>
      <c r="H33" s="77"/>
    </row>
    <row r="34" spans="2:8" ht="21.75" customHeight="1">
      <c r="B34" s="19" t="s">
        <v>122</v>
      </c>
      <c r="C34" s="76"/>
      <c r="D34" s="20"/>
      <c r="E34" s="77"/>
      <c r="F34" s="77"/>
      <c r="G34" s="77"/>
      <c r="H34" s="77"/>
    </row>
    <row r="35" spans="2:8" ht="21.75" customHeight="1">
      <c r="B35" s="2" t="s">
        <v>131</v>
      </c>
      <c r="C35" s="3"/>
      <c r="E35" s="47"/>
      <c r="F35" s="48"/>
      <c r="G35" s="47"/>
      <c r="H35" s="48"/>
    </row>
    <row r="36" spans="2:8" ht="39.75" customHeight="1">
      <c r="B36" s="105" t="s">
        <v>19</v>
      </c>
      <c r="C36" s="106"/>
      <c r="D36" s="107"/>
      <c r="E36" s="103" t="s">
        <v>224</v>
      </c>
      <c r="F36" s="104"/>
      <c r="G36" s="103" t="s">
        <v>225</v>
      </c>
      <c r="H36" s="104"/>
    </row>
    <row r="37" spans="2:8" ht="21.75" customHeight="1">
      <c r="B37" s="11" t="s">
        <v>243</v>
      </c>
      <c r="C37" s="6" t="s">
        <v>81</v>
      </c>
      <c r="D37" s="1"/>
      <c r="E37" s="46">
        <v>1020000</v>
      </c>
      <c r="F37" s="59"/>
      <c r="G37" s="12">
        <v>4133000</v>
      </c>
      <c r="H37" s="59"/>
    </row>
    <row r="38" spans="2:8" ht="21.75" customHeight="1">
      <c r="B38" s="11" t="s">
        <v>93</v>
      </c>
      <c r="C38" s="6" t="s">
        <v>112</v>
      </c>
      <c r="D38" s="1"/>
      <c r="E38" s="46">
        <v>829300</v>
      </c>
      <c r="F38" s="59"/>
      <c r="G38" s="12">
        <v>132000</v>
      </c>
      <c r="H38" s="59"/>
    </row>
    <row r="39" spans="2:8" ht="21" customHeight="1">
      <c r="B39" s="11" t="s">
        <v>94</v>
      </c>
      <c r="C39" s="6" t="s">
        <v>86</v>
      </c>
      <c r="D39" s="10"/>
      <c r="E39" s="12">
        <v>1098450</v>
      </c>
      <c r="F39" s="13"/>
      <c r="G39" s="12">
        <v>4834500</v>
      </c>
      <c r="H39" s="13"/>
    </row>
    <row r="40" spans="2:8" ht="21" customHeight="1">
      <c r="B40" s="11" t="s">
        <v>95</v>
      </c>
      <c r="C40" s="6" t="s">
        <v>85</v>
      </c>
      <c r="D40" s="10"/>
      <c r="E40" s="12">
        <v>34008970</v>
      </c>
      <c r="F40" s="13"/>
      <c r="G40" s="12">
        <v>43259667</v>
      </c>
      <c r="H40" s="13"/>
    </row>
    <row r="41" spans="2:8" ht="21" customHeight="1">
      <c r="B41" s="11" t="s">
        <v>96</v>
      </c>
      <c r="C41" s="6" t="s">
        <v>82</v>
      </c>
      <c r="D41" s="10"/>
      <c r="E41" s="12">
        <v>106277120</v>
      </c>
      <c r="F41" s="59"/>
      <c r="G41" s="12">
        <v>209230590</v>
      </c>
      <c r="H41" s="59"/>
    </row>
    <row r="42" spans="2:8" ht="21" customHeight="1">
      <c r="B42" s="11" t="s">
        <v>119</v>
      </c>
      <c r="C42" s="6" t="s">
        <v>197</v>
      </c>
      <c r="D42" s="10"/>
      <c r="E42" s="12">
        <v>720000</v>
      </c>
      <c r="F42" s="59"/>
      <c r="G42" s="12">
        <v>1000000</v>
      </c>
      <c r="H42" s="59"/>
    </row>
    <row r="43" spans="2:8" ht="21" customHeight="1">
      <c r="B43" s="11" t="s">
        <v>117</v>
      </c>
      <c r="C43" s="6" t="s">
        <v>83</v>
      </c>
      <c r="D43" s="10"/>
      <c r="E43" s="12">
        <v>10796590</v>
      </c>
      <c r="F43" s="59"/>
      <c r="G43" s="12">
        <v>5344480</v>
      </c>
      <c r="H43" s="59"/>
    </row>
    <row r="44" spans="2:8" ht="21" customHeight="1">
      <c r="B44" s="11" t="s">
        <v>113</v>
      </c>
      <c r="C44" s="6" t="s">
        <v>45</v>
      </c>
      <c r="D44" s="50"/>
      <c r="E44" s="12">
        <v>31717485</v>
      </c>
      <c r="F44" s="12"/>
      <c r="G44" s="12">
        <v>28022735</v>
      </c>
      <c r="H44" s="12"/>
    </row>
    <row r="45" spans="2:8" ht="21" customHeight="1">
      <c r="B45" s="11" t="s">
        <v>114</v>
      </c>
      <c r="C45" s="6" t="s">
        <v>232</v>
      </c>
      <c r="D45" s="50"/>
      <c r="E45" s="90">
        <v>20666</v>
      </c>
      <c r="F45" s="12"/>
      <c r="G45" s="90">
        <v>0</v>
      </c>
      <c r="H45" s="12"/>
    </row>
    <row r="46" spans="2:8" ht="21" customHeight="1">
      <c r="B46" s="11" t="s">
        <v>97</v>
      </c>
      <c r="C46" s="6" t="s">
        <v>202</v>
      </c>
      <c r="D46" s="50"/>
      <c r="E46" s="51">
        <v>38206570</v>
      </c>
      <c r="F46" s="59"/>
      <c r="G46" s="51">
        <v>29182920</v>
      </c>
      <c r="H46" s="59"/>
    </row>
    <row r="47" spans="2:8" ht="21" customHeight="1">
      <c r="B47" s="11" t="s">
        <v>98</v>
      </c>
      <c r="C47" s="6" t="s">
        <v>87</v>
      </c>
      <c r="D47" s="50"/>
      <c r="E47" s="51">
        <v>26910000</v>
      </c>
      <c r="F47" s="12"/>
      <c r="G47" s="51">
        <v>27040000</v>
      </c>
      <c r="H47" s="12"/>
    </row>
    <row r="48" spans="2:8" s="18" customFormat="1" ht="21" customHeight="1">
      <c r="B48" s="11" t="s">
        <v>242</v>
      </c>
      <c r="C48" s="75" t="s">
        <v>212</v>
      </c>
      <c r="D48" s="50"/>
      <c r="E48" s="51">
        <v>6900800</v>
      </c>
      <c r="F48" s="49"/>
      <c r="G48" s="51">
        <v>0</v>
      </c>
      <c r="H48" s="49"/>
    </row>
    <row r="49" spans="2:8" s="18" customFormat="1" ht="21" customHeight="1">
      <c r="B49" s="11" t="s">
        <v>244</v>
      </c>
      <c r="C49" s="6" t="s">
        <v>198</v>
      </c>
      <c r="D49" s="10"/>
      <c r="E49" s="12">
        <v>64272010</v>
      </c>
      <c r="F49" s="49"/>
      <c r="G49" s="12">
        <v>10800000</v>
      </c>
      <c r="H49" s="49"/>
    </row>
    <row r="50" spans="2:8" s="18" customFormat="1" ht="21" customHeight="1">
      <c r="B50" s="14" t="s">
        <v>40</v>
      </c>
      <c r="C50" s="6" t="s">
        <v>133</v>
      </c>
      <c r="D50" s="50"/>
      <c r="E50" s="12"/>
      <c r="F50" s="72">
        <f>F7-F14</f>
        <v>-818964593</v>
      </c>
      <c r="G50" s="12"/>
      <c r="H50" s="72">
        <f>H7-H14</f>
        <v>1600153547</v>
      </c>
    </row>
    <row r="51" spans="2:8" ht="21" customHeight="1">
      <c r="B51" s="14" t="s">
        <v>35</v>
      </c>
      <c r="C51" s="6" t="s">
        <v>99</v>
      </c>
      <c r="D51" s="20"/>
      <c r="E51" s="12"/>
      <c r="F51" s="12">
        <f>SUM(E52:E54)</f>
        <v>24974277</v>
      </c>
      <c r="G51" s="12"/>
      <c r="H51" s="12">
        <f>SUM(G52:G54)</f>
        <v>32334516</v>
      </c>
    </row>
    <row r="52" spans="2:8" ht="21" customHeight="1">
      <c r="B52" s="11" t="s">
        <v>27</v>
      </c>
      <c r="C52" s="6" t="s">
        <v>44</v>
      </c>
      <c r="D52" s="20"/>
      <c r="E52" s="12">
        <v>8132651</v>
      </c>
      <c r="F52" s="12"/>
      <c r="G52" s="12">
        <v>15410095</v>
      </c>
      <c r="H52" s="12"/>
    </row>
    <row r="53" spans="2:8" ht="21" customHeight="1">
      <c r="B53" s="11" t="s">
        <v>2</v>
      </c>
      <c r="C53" s="6" t="s">
        <v>100</v>
      </c>
      <c r="D53" s="10"/>
      <c r="E53" s="12">
        <v>0</v>
      </c>
      <c r="F53" s="12"/>
      <c r="G53" s="12">
        <v>983850</v>
      </c>
      <c r="H53" s="12"/>
    </row>
    <row r="54" spans="2:8" ht="21" customHeight="1">
      <c r="B54" s="11" t="s">
        <v>3</v>
      </c>
      <c r="C54" s="6" t="s">
        <v>101</v>
      </c>
      <c r="D54" s="10"/>
      <c r="E54" s="12">
        <v>16841626</v>
      </c>
      <c r="F54" s="12"/>
      <c r="G54" s="12">
        <v>15940571</v>
      </c>
      <c r="H54" s="12"/>
    </row>
    <row r="55" spans="2:8" ht="21" customHeight="1">
      <c r="B55" s="14" t="s">
        <v>47</v>
      </c>
      <c r="C55" s="6" t="s">
        <v>102</v>
      </c>
      <c r="D55" s="10"/>
      <c r="E55" s="12"/>
      <c r="F55" s="12">
        <f>SUM(E56:E58)</f>
        <v>478686</v>
      </c>
      <c r="G55" s="12"/>
      <c r="H55" s="12">
        <f>SUM(G56:G58)</f>
        <v>4107927</v>
      </c>
    </row>
    <row r="56" spans="2:8" ht="21" customHeight="1">
      <c r="B56" s="11" t="s">
        <v>27</v>
      </c>
      <c r="C56" s="6" t="s">
        <v>201</v>
      </c>
      <c r="D56" s="10"/>
      <c r="E56" s="12">
        <v>478686</v>
      </c>
      <c r="F56" s="12"/>
      <c r="G56" s="12">
        <v>0</v>
      </c>
      <c r="H56" s="12"/>
    </row>
    <row r="57" spans="1:8" ht="21" customHeight="1">
      <c r="A57" s="18"/>
      <c r="B57" s="11" t="s">
        <v>2</v>
      </c>
      <c r="C57" s="6" t="s">
        <v>115</v>
      </c>
      <c r="D57" s="10"/>
      <c r="E57" s="12">
        <v>0</v>
      </c>
      <c r="F57" s="12"/>
      <c r="G57" s="12">
        <v>2727</v>
      </c>
      <c r="H57" s="12"/>
    </row>
    <row r="58" spans="1:8" ht="21" customHeight="1">
      <c r="A58" s="18"/>
      <c r="B58" s="11" t="s">
        <v>3</v>
      </c>
      <c r="C58" s="6" t="s">
        <v>220</v>
      </c>
      <c r="D58" s="10"/>
      <c r="E58" s="12">
        <v>0</v>
      </c>
      <c r="F58" s="12"/>
      <c r="G58" s="12">
        <v>4105200</v>
      </c>
      <c r="H58" s="12"/>
    </row>
    <row r="59" spans="2:8" ht="21" customHeight="1" thickBot="1">
      <c r="B59" s="14" t="s">
        <v>48</v>
      </c>
      <c r="C59" s="6" t="s">
        <v>239</v>
      </c>
      <c r="D59" s="20"/>
      <c r="E59" s="12"/>
      <c r="F59" s="74">
        <f>SUM(F50,F51,-F55)</f>
        <v>-794469002</v>
      </c>
      <c r="G59" s="12"/>
      <c r="H59" s="74">
        <f>SUM(H50,H51,-H55)</f>
        <v>1628380136</v>
      </c>
    </row>
    <row r="60" spans="2:8" ht="9.75" customHeight="1" thickTop="1">
      <c r="B60" s="23"/>
      <c r="C60" s="16"/>
      <c r="D60" s="17"/>
      <c r="E60" s="27"/>
      <c r="F60" s="27"/>
      <c r="G60" s="27"/>
      <c r="H60" s="27"/>
    </row>
    <row r="61" spans="2:8" ht="21.75" customHeight="1">
      <c r="B61" s="91"/>
      <c r="C61" s="91"/>
      <c r="D61" s="91"/>
      <c r="E61" s="91"/>
      <c r="F61" s="91"/>
      <c r="G61" s="91"/>
      <c r="H61" s="91"/>
    </row>
    <row r="63" ht="14.25">
      <c r="F63" s="25">
        <v>1628380136</v>
      </c>
    </row>
    <row r="64" spans="5:8" ht="14.25">
      <c r="E64" s="24"/>
      <c r="F64" s="73"/>
      <c r="G64" s="24"/>
      <c r="H64" s="73"/>
    </row>
    <row r="65" spans="5:8" ht="14.25">
      <c r="E65" s="24"/>
      <c r="F65" s="45"/>
      <c r="G65" s="24"/>
      <c r="H65" s="45"/>
    </row>
    <row r="66" spans="5:8" ht="14.25">
      <c r="E66" s="24"/>
      <c r="F66" s="45"/>
      <c r="G66" s="24"/>
      <c r="H66" s="45"/>
    </row>
    <row r="70" spans="5:8" ht="14.25">
      <c r="E70" s="44"/>
      <c r="F70" s="43"/>
      <c r="G70" s="44"/>
      <c r="H70" s="43"/>
    </row>
    <row r="71" spans="6:8" ht="14.25">
      <c r="F71" s="43"/>
      <c r="H71" s="43"/>
    </row>
  </sheetData>
  <sheetProtection/>
  <mergeCells count="10">
    <mergeCell ref="B61:H61"/>
    <mergeCell ref="B2:H2"/>
    <mergeCell ref="B3:H3"/>
    <mergeCell ref="G6:H6"/>
    <mergeCell ref="G36:H36"/>
    <mergeCell ref="B1:H1"/>
    <mergeCell ref="B36:D36"/>
    <mergeCell ref="E36:F36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22">
      <selection activeCell="E54" sqref="E54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0" width="8.88671875" style="1" customWidth="1"/>
    <col min="11" max="11" width="13.99609375" style="1" bestFit="1" customWidth="1"/>
    <col min="12" max="16384" width="8.88671875" style="1" customWidth="1"/>
  </cols>
  <sheetData>
    <row r="1" spans="2:8" ht="34.5" customHeight="1">
      <c r="B1" s="99" t="s">
        <v>50</v>
      </c>
      <c r="C1" s="99"/>
      <c r="D1" s="99"/>
      <c r="E1" s="99"/>
      <c r="F1" s="99"/>
      <c r="G1" s="99"/>
      <c r="H1" s="99"/>
    </row>
    <row r="2" spans="2:8" ht="15" customHeight="1">
      <c r="B2" s="100" t="s">
        <v>221</v>
      </c>
      <c r="C2" s="100"/>
      <c r="D2" s="100"/>
      <c r="E2" s="100"/>
      <c r="F2" s="100"/>
      <c r="G2" s="100"/>
      <c r="H2" s="100"/>
    </row>
    <row r="3" spans="2:8" ht="15" customHeight="1">
      <c r="B3" s="100" t="s">
        <v>214</v>
      </c>
      <c r="C3" s="100"/>
      <c r="D3" s="100"/>
      <c r="E3" s="100"/>
      <c r="F3" s="100"/>
      <c r="G3" s="100"/>
      <c r="H3" s="10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130</v>
      </c>
      <c r="C5" s="3"/>
      <c r="E5" s="47"/>
      <c r="F5" s="48"/>
      <c r="G5" s="47"/>
      <c r="H5" s="48" t="s">
        <v>26</v>
      </c>
    </row>
    <row r="6" spans="2:8" ht="39.75" customHeight="1">
      <c r="B6" s="105" t="s">
        <v>19</v>
      </c>
      <c r="C6" s="106"/>
      <c r="D6" s="107"/>
      <c r="E6" s="103" t="s">
        <v>222</v>
      </c>
      <c r="F6" s="104"/>
      <c r="G6" s="103" t="s">
        <v>223</v>
      </c>
      <c r="H6" s="104"/>
    </row>
    <row r="7" spans="2:8" ht="21" customHeight="1">
      <c r="B7" s="39" t="s">
        <v>0</v>
      </c>
      <c r="C7" s="30" t="s">
        <v>103</v>
      </c>
      <c r="E7" s="31"/>
      <c r="F7" s="35">
        <f>+E8+E9+E14+E16</f>
        <v>111517984</v>
      </c>
      <c r="G7" s="31"/>
      <c r="H7" s="35">
        <f>+G8+G9+G14+G16</f>
        <v>188364958</v>
      </c>
    </row>
    <row r="8" spans="2:8" ht="21" customHeight="1">
      <c r="B8" s="29" t="s">
        <v>1</v>
      </c>
      <c r="C8" s="30" t="s">
        <v>240</v>
      </c>
      <c r="E8" s="33">
        <f>운영!F59</f>
        <v>-794469002</v>
      </c>
      <c r="F8" s="41"/>
      <c r="G8" s="33">
        <f>운영!H59</f>
        <v>1628380136</v>
      </c>
      <c r="H8" s="41"/>
    </row>
    <row r="9" spans="2:8" ht="21" customHeight="1">
      <c r="B9" s="29" t="s">
        <v>2</v>
      </c>
      <c r="C9" s="67" t="s">
        <v>136</v>
      </c>
      <c r="D9" s="5"/>
      <c r="E9" s="57">
        <f>SUM(E10:E13)</f>
        <v>1103177267</v>
      </c>
      <c r="F9" s="41"/>
      <c r="G9" s="57">
        <f>SUM(G10:G13)</f>
        <v>448639793</v>
      </c>
      <c r="H9" s="41"/>
    </row>
    <row r="10" spans="2:8" ht="21" customHeight="1">
      <c r="B10" s="34" t="s">
        <v>30</v>
      </c>
      <c r="C10" s="30" t="s">
        <v>16</v>
      </c>
      <c r="E10" s="41">
        <v>892376218</v>
      </c>
      <c r="F10" s="41"/>
      <c r="G10" s="41">
        <v>341363876</v>
      </c>
      <c r="H10" s="41"/>
    </row>
    <row r="11" spans="2:8" ht="21" customHeight="1">
      <c r="B11" s="40" t="s">
        <v>31</v>
      </c>
      <c r="C11" s="30" t="s">
        <v>233</v>
      </c>
      <c r="E11" s="41">
        <v>20666</v>
      </c>
      <c r="F11" s="41"/>
      <c r="G11" s="58">
        <v>0</v>
      </c>
      <c r="H11" s="41"/>
    </row>
    <row r="12" spans="2:8" ht="21" customHeight="1">
      <c r="B12" s="34" t="s">
        <v>32</v>
      </c>
      <c r="C12" s="30" t="s">
        <v>203</v>
      </c>
      <c r="E12" s="58">
        <v>478686</v>
      </c>
      <c r="F12" s="41"/>
      <c r="G12" s="58">
        <v>0</v>
      </c>
      <c r="H12" s="41"/>
    </row>
    <row r="13" spans="2:8" ht="21" customHeight="1">
      <c r="B13" s="34" t="s">
        <v>33</v>
      </c>
      <c r="C13" s="30" t="s">
        <v>25</v>
      </c>
      <c r="E13" s="58">
        <v>210301697</v>
      </c>
      <c r="F13" s="41"/>
      <c r="G13" s="58">
        <v>107275917</v>
      </c>
      <c r="H13" s="41"/>
    </row>
    <row r="14" spans="2:8" ht="21" customHeight="1">
      <c r="B14" s="29" t="s">
        <v>3</v>
      </c>
      <c r="C14" s="67" t="s">
        <v>137</v>
      </c>
      <c r="D14" s="10"/>
      <c r="E14" s="56">
        <f>-E15</f>
        <v>0</v>
      </c>
      <c r="F14" s="41"/>
      <c r="G14" s="56">
        <f>-G15</f>
        <v>0</v>
      </c>
      <c r="H14" s="41"/>
    </row>
    <row r="15" spans="2:8" ht="21" customHeight="1">
      <c r="B15" s="34" t="s">
        <v>30</v>
      </c>
      <c r="C15" s="30" t="s">
        <v>199</v>
      </c>
      <c r="D15" s="10"/>
      <c r="E15" s="58">
        <v>0</v>
      </c>
      <c r="F15" s="41"/>
      <c r="G15" s="58">
        <v>0</v>
      </c>
      <c r="H15" s="41"/>
    </row>
    <row r="16" spans="2:8" ht="21" customHeight="1">
      <c r="B16" s="29" t="s">
        <v>4</v>
      </c>
      <c r="C16" s="67" t="s">
        <v>116</v>
      </c>
      <c r="D16" s="10"/>
      <c r="E16" s="33">
        <f>SUM(E17:E27)</f>
        <v>-197190281</v>
      </c>
      <c r="F16" s="41"/>
      <c r="G16" s="33">
        <f>SUM(G17:G27)</f>
        <v>-1888654971</v>
      </c>
      <c r="H16" s="41"/>
    </row>
    <row r="17" spans="2:8" ht="21" customHeight="1">
      <c r="B17" s="34" t="s">
        <v>30</v>
      </c>
      <c r="C17" s="30" t="s">
        <v>205</v>
      </c>
      <c r="D17" s="10"/>
      <c r="E17" s="58">
        <v>0</v>
      </c>
      <c r="F17" s="41"/>
      <c r="G17" s="35">
        <v>360330</v>
      </c>
      <c r="H17" s="41"/>
    </row>
    <row r="18" spans="2:8" ht="21" customHeight="1">
      <c r="B18" s="40" t="s">
        <v>31</v>
      </c>
      <c r="C18" s="30" t="s">
        <v>206</v>
      </c>
      <c r="D18" s="10"/>
      <c r="E18" s="58">
        <v>0</v>
      </c>
      <c r="F18" s="41"/>
      <c r="G18" s="35">
        <v>273021860</v>
      </c>
      <c r="H18" s="41"/>
    </row>
    <row r="19" spans="2:8" ht="21" customHeight="1">
      <c r="B19" s="34" t="s">
        <v>32</v>
      </c>
      <c r="C19" s="30" t="s">
        <v>104</v>
      </c>
      <c r="D19" s="10"/>
      <c r="E19" s="35">
        <v>-116533</v>
      </c>
      <c r="F19" s="41"/>
      <c r="G19" s="35">
        <v>1341875</v>
      </c>
      <c r="H19" s="41"/>
    </row>
    <row r="20" spans="2:8" ht="21" customHeight="1">
      <c r="B20" s="34" t="s">
        <v>33</v>
      </c>
      <c r="C20" s="30" t="s">
        <v>105</v>
      </c>
      <c r="D20" s="10"/>
      <c r="E20" s="35">
        <v>93870</v>
      </c>
      <c r="F20" s="41"/>
      <c r="G20" s="35">
        <v>592260</v>
      </c>
      <c r="H20" s="41"/>
    </row>
    <row r="21" spans="2:8" ht="21" customHeight="1">
      <c r="B21" s="34" t="s">
        <v>42</v>
      </c>
      <c r="C21" s="30" t="s">
        <v>49</v>
      </c>
      <c r="D21" s="10"/>
      <c r="E21" s="35">
        <v>868115</v>
      </c>
      <c r="F21" s="41"/>
      <c r="G21" s="35">
        <v>-337628445</v>
      </c>
      <c r="H21" s="41"/>
    </row>
    <row r="22" spans="2:11" ht="21" customHeight="1">
      <c r="B22" s="34" t="s">
        <v>34</v>
      </c>
      <c r="C22" s="30" t="s">
        <v>128</v>
      </c>
      <c r="D22" s="10"/>
      <c r="E22" s="35">
        <v>-408400</v>
      </c>
      <c r="F22" s="41"/>
      <c r="G22" s="35">
        <v>-1792778</v>
      </c>
      <c r="H22" s="41"/>
      <c r="K22" s="67"/>
    </row>
    <row r="23" spans="2:8" ht="21" customHeight="1">
      <c r="B23" s="34" t="s">
        <v>118</v>
      </c>
      <c r="C23" s="30" t="s">
        <v>129</v>
      </c>
      <c r="D23" s="10"/>
      <c r="E23" s="35">
        <v>-146160</v>
      </c>
      <c r="F23" s="41"/>
      <c r="G23" s="35">
        <v>-8918490</v>
      </c>
      <c r="H23" s="41"/>
    </row>
    <row r="24" spans="2:8" ht="21" customHeight="1">
      <c r="B24" s="34" t="s">
        <v>207</v>
      </c>
      <c r="C24" s="30" t="s">
        <v>218</v>
      </c>
      <c r="D24" s="10"/>
      <c r="E24" s="35">
        <v>-8080800</v>
      </c>
      <c r="F24" s="41"/>
      <c r="G24" s="35">
        <v>8080800</v>
      </c>
      <c r="H24" s="41"/>
    </row>
    <row r="25" spans="2:8" ht="21" customHeight="1">
      <c r="B25" s="34" t="s">
        <v>208</v>
      </c>
      <c r="C25" s="30" t="s">
        <v>209</v>
      </c>
      <c r="D25" s="10"/>
      <c r="E25" s="58">
        <v>0</v>
      </c>
      <c r="F25" s="41"/>
      <c r="G25" s="35">
        <v>-1598017507</v>
      </c>
      <c r="H25" s="41"/>
    </row>
    <row r="26" spans="2:8" ht="21" customHeight="1">
      <c r="B26" s="34" t="s">
        <v>211</v>
      </c>
      <c r="C26" s="30" t="s">
        <v>200</v>
      </c>
      <c r="D26" s="10"/>
      <c r="E26" s="35">
        <v>-107955116</v>
      </c>
      <c r="F26" s="41"/>
      <c r="G26" s="35">
        <v>-37958469</v>
      </c>
      <c r="H26" s="41"/>
    </row>
    <row r="27" spans="2:8" ht="21" customHeight="1">
      <c r="B27" s="34" t="s">
        <v>219</v>
      </c>
      <c r="C27" s="67" t="s">
        <v>138</v>
      </c>
      <c r="D27" s="10"/>
      <c r="E27" s="35">
        <v>-81445257</v>
      </c>
      <c r="F27" s="41"/>
      <c r="G27" s="35">
        <v>-187736407</v>
      </c>
      <c r="H27" s="41"/>
    </row>
    <row r="28" spans="2:8" ht="21" customHeight="1">
      <c r="B28" s="38" t="s">
        <v>17</v>
      </c>
      <c r="C28" s="30" t="s">
        <v>18</v>
      </c>
      <c r="D28" s="10"/>
      <c r="E28" s="41"/>
      <c r="F28" s="35">
        <f>+E29+E30</f>
        <v>-47131070</v>
      </c>
      <c r="G28" s="41"/>
      <c r="H28" s="35">
        <f>+G29+G30</f>
        <v>-1913667267</v>
      </c>
    </row>
    <row r="29" spans="2:8" ht="21" customHeight="1">
      <c r="B29" s="29" t="s">
        <v>1</v>
      </c>
      <c r="C29" s="67" t="s">
        <v>139</v>
      </c>
      <c r="D29" s="10"/>
      <c r="E29" s="56">
        <v>0</v>
      </c>
      <c r="F29" s="41"/>
      <c r="G29" s="56">
        <v>0</v>
      </c>
      <c r="H29" s="41"/>
    </row>
    <row r="30" spans="2:8" ht="21" customHeight="1">
      <c r="B30" s="29" t="s">
        <v>2</v>
      </c>
      <c r="C30" s="67" t="s">
        <v>140</v>
      </c>
      <c r="D30" s="1"/>
      <c r="E30" s="33">
        <f>-SUM(E31:E38)</f>
        <v>-47131070</v>
      </c>
      <c r="F30" s="68"/>
      <c r="G30" s="33">
        <f>-SUM(G31:G38)</f>
        <v>-1913667267</v>
      </c>
      <c r="H30" s="68"/>
    </row>
    <row r="31" spans="2:8" ht="21.75" customHeight="1">
      <c r="B31" s="32" t="s">
        <v>30</v>
      </c>
      <c r="C31" s="30" t="s">
        <v>106</v>
      </c>
      <c r="D31" s="10"/>
      <c r="E31" s="58">
        <v>6493600</v>
      </c>
      <c r="F31" s="41"/>
      <c r="G31" s="58">
        <v>1885157507</v>
      </c>
      <c r="H31" s="41"/>
    </row>
    <row r="32" spans="2:8" ht="9.75" customHeight="1">
      <c r="B32" s="36"/>
      <c r="C32" s="37"/>
      <c r="D32" s="17"/>
      <c r="E32" s="33"/>
      <c r="F32" s="57"/>
      <c r="G32" s="33"/>
      <c r="H32" s="57"/>
    </row>
    <row r="33" spans="2:8" ht="17.25" customHeight="1">
      <c r="B33" s="19" t="s">
        <v>120</v>
      </c>
      <c r="C33" s="76"/>
      <c r="D33" s="20"/>
      <c r="E33" s="77"/>
      <c r="F33" s="77"/>
      <c r="G33" s="77"/>
      <c r="H33" s="77"/>
    </row>
    <row r="34" spans="2:8" ht="21.75" customHeight="1">
      <c r="B34" s="19" t="s">
        <v>123</v>
      </c>
      <c r="C34" s="76"/>
      <c r="D34" s="20"/>
      <c r="E34" s="77"/>
      <c r="F34" s="77"/>
      <c r="G34" s="77"/>
      <c r="H34" s="77"/>
    </row>
    <row r="35" spans="2:8" ht="21.75" customHeight="1">
      <c r="B35" s="2" t="s">
        <v>130</v>
      </c>
      <c r="C35" s="3"/>
      <c r="E35" s="47"/>
      <c r="F35" s="48"/>
      <c r="G35" s="47"/>
      <c r="H35" s="48"/>
    </row>
    <row r="36" spans="2:8" ht="39.75" customHeight="1">
      <c r="B36" s="105" t="s">
        <v>19</v>
      </c>
      <c r="C36" s="106"/>
      <c r="D36" s="107"/>
      <c r="E36" s="103" t="s">
        <v>222</v>
      </c>
      <c r="F36" s="104"/>
      <c r="G36" s="103" t="s">
        <v>223</v>
      </c>
      <c r="H36" s="104"/>
    </row>
    <row r="37" spans="2:8" ht="21" customHeight="1">
      <c r="B37" s="32" t="s">
        <v>31</v>
      </c>
      <c r="C37" s="30" t="s">
        <v>107</v>
      </c>
      <c r="D37" s="10"/>
      <c r="E37" s="58">
        <v>39397470</v>
      </c>
      <c r="F37" s="41"/>
      <c r="G37" s="58">
        <v>28509760</v>
      </c>
      <c r="H37" s="41"/>
    </row>
    <row r="38" spans="2:8" ht="21" customHeight="1">
      <c r="B38" s="32" t="s">
        <v>210</v>
      </c>
      <c r="C38" s="30" t="s">
        <v>234</v>
      </c>
      <c r="D38" s="10"/>
      <c r="E38" s="58">
        <v>1240000</v>
      </c>
      <c r="F38" s="41"/>
      <c r="G38" s="58">
        <v>0</v>
      </c>
      <c r="H38" s="41"/>
    </row>
    <row r="39" spans="2:8" ht="21" customHeight="1">
      <c r="B39" s="39" t="s">
        <v>10</v>
      </c>
      <c r="C39" s="30" t="s">
        <v>134</v>
      </c>
      <c r="D39" s="10"/>
      <c r="E39" s="58"/>
      <c r="F39" s="58">
        <f>E40+E41</f>
        <v>0</v>
      </c>
      <c r="G39" s="58"/>
      <c r="H39" s="58">
        <f>G40+G41</f>
        <v>0</v>
      </c>
    </row>
    <row r="40" spans="2:8" ht="21" customHeight="1">
      <c r="B40" s="29" t="s">
        <v>1</v>
      </c>
      <c r="C40" s="67" t="s">
        <v>141</v>
      </c>
      <c r="D40" s="10"/>
      <c r="E40" s="56">
        <v>0</v>
      </c>
      <c r="F40" s="41"/>
      <c r="G40" s="56">
        <v>0</v>
      </c>
      <c r="H40" s="41"/>
    </row>
    <row r="41" spans="2:8" ht="21" customHeight="1">
      <c r="B41" s="29" t="s">
        <v>2</v>
      </c>
      <c r="C41" s="67" t="s">
        <v>142</v>
      </c>
      <c r="D41" s="10"/>
      <c r="E41" s="56">
        <v>0</v>
      </c>
      <c r="F41" s="31"/>
      <c r="G41" s="56">
        <v>0</v>
      </c>
      <c r="H41" s="31"/>
    </row>
    <row r="42" spans="2:8" ht="21" customHeight="1">
      <c r="B42" s="39" t="s">
        <v>11</v>
      </c>
      <c r="C42" s="30" t="s">
        <v>135</v>
      </c>
      <c r="D42" s="61"/>
      <c r="E42" s="31"/>
      <c r="F42" s="69">
        <f>F7+F28+F39</f>
        <v>64386914</v>
      </c>
      <c r="G42" s="31"/>
      <c r="H42" s="69">
        <f>H7+H28+H39</f>
        <v>-1725302309</v>
      </c>
    </row>
    <row r="43" spans="2:11" ht="21" customHeight="1">
      <c r="B43" s="39" t="s">
        <v>14</v>
      </c>
      <c r="C43" s="30" t="s">
        <v>108</v>
      </c>
      <c r="D43" s="10"/>
      <c r="E43" s="31"/>
      <c r="F43" s="42">
        <f>H44</f>
        <v>23982344</v>
      </c>
      <c r="G43" s="31"/>
      <c r="H43" s="42">
        <v>1749284653</v>
      </c>
      <c r="K43" s="79"/>
    </row>
    <row r="44" spans="2:8" ht="21" customHeight="1" thickBot="1">
      <c r="B44" s="39" t="s">
        <v>15</v>
      </c>
      <c r="C44" s="30" t="s">
        <v>109</v>
      </c>
      <c r="D44" s="10"/>
      <c r="E44" s="31"/>
      <c r="F44" s="70">
        <f>+F42+F43</f>
        <v>88369258</v>
      </c>
      <c r="G44" s="31"/>
      <c r="H44" s="70">
        <f>+H42+H43</f>
        <v>23982344</v>
      </c>
    </row>
    <row r="45" spans="2:8" ht="9.75" customHeight="1" thickTop="1">
      <c r="B45" s="15"/>
      <c r="C45" s="16"/>
      <c r="D45" s="17"/>
      <c r="E45" s="27"/>
      <c r="F45" s="27"/>
      <c r="G45" s="27"/>
      <c r="H45" s="27"/>
    </row>
    <row r="46" spans="2:8" ht="21.75" customHeight="1">
      <c r="B46" s="91"/>
      <c r="C46" s="91"/>
      <c r="D46" s="91"/>
      <c r="E46" s="91"/>
      <c r="F46" s="91"/>
      <c r="G46" s="91"/>
      <c r="H46" s="91"/>
    </row>
    <row r="48" spans="6:8" ht="14.25">
      <c r="F48" s="25">
        <f>F44-재무!E9</f>
        <v>0</v>
      </c>
      <c r="H48" s="25">
        <f>H44-재무!G9</f>
        <v>0</v>
      </c>
    </row>
    <row r="49" spans="3:8" ht="14.25">
      <c r="C49" s="1">
        <v>46160197</v>
      </c>
      <c r="E49" s="24"/>
      <c r="F49" s="25">
        <f>F48/2</f>
        <v>0</v>
      </c>
      <c r="G49" s="24"/>
      <c r="H49" s="45"/>
    </row>
    <row r="50" spans="5:8" ht="14.25">
      <c r="E50" s="24"/>
      <c r="F50" s="45"/>
      <c r="G50" s="24"/>
      <c r="H50" s="45"/>
    </row>
    <row r="51" spans="5:8" ht="14.25">
      <c r="E51" s="24"/>
      <c r="F51" s="45"/>
      <c r="G51" s="24"/>
      <c r="H51" s="45"/>
    </row>
    <row r="55" spans="5:8" ht="14.25">
      <c r="E55" s="44"/>
      <c r="F55" s="43"/>
      <c r="G55" s="44"/>
      <c r="H55" s="43"/>
    </row>
    <row r="56" spans="6:8" ht="14.25">
      <c r="F56" s="43"/>
      <c r="H56" s="43"/>
    </row>
  </sheetData>
  <sheetProtection/>
  <mergeCells count="10">
    <mergeCell ref="B46:H46"/>
    <mergeCell ref="G6:H6"/>
    <mergeCell ref="G36:H36"/>
    <mergeCell ref="B2:H2"/>
    <mergeCell ref="B3:H3"/>
    <mergeCell ref="B1:H1"/>
    <mergeCell ref="B6:D6"/>
    <mergeCell ref="E6:F6"/>
    <mergeCell ref="B36:D36"/>
    <mergeCell ref="E36:F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H48"/>
  <sheetViews>
    <sheetView zoomScalePageLayoutView="0" workbookViewId="0" topLeftCell="A37">
      <selection activeCell="D55" sqref="D55"/>
    </sheetView>
  </sheetViews>
  <sheetFormatPr defaultColWidth="8.88671875" defaultRowHeight="13.5"/>
  <cols>
    <col min="6" max="6" width="24.99609375" style="0" customWidth="1"/>
    <col min="7" max="7" width="13.4453125" style="0" bestFit="1" customWidth="1"/>
    <col min="8" max="8" width="13.88671875" style="0" bestFit="1" customWidth="1"/>
  </cols>
  <sheetData>
    <row r="1" ht="14.25" thickBot="1"/>
    <row r="2" spans="4:7" ht="14.25" thickBot="1">
      <c r="D2" s="80" t="s">
        <v>143</v>
      </c>
      <c r="E2" s="81" t="s">
        <v>144</v>
      </c>
      <c r="F2" s="81" t="s">
        <v>145</v>
      </c>
      <c r="G2" s="81" t="s">
        <v>146</v>
      </c>
    </row>
    <row r="3" spans="4:7" ht="14.25" thickBot="1">
      <c r="D3" s="82" t="s">
        <v>147</v>
      </c>
      <c r="E3" s="83" t="s">
        <v>148</v>
      </c>
      <c r="F3" s="84" t="s">
        <v>149</v>
      </c>
      <c r="G3" s="86">
        <v>296759475</v>
      </c>
    </row>
    <row r="4" spans="4:7" ht="14.25" thickBot="1">
      <c r="D4" s="108" t="s">
        <v>150</v>
      </c>
      <c r="E4" s="83" t="s">
        <v>148</v>
      </c>
      <c r="F4" s="84" t="s">
        <v>191</v>
      </c>
      <c r="G4" s="86">
        <v>3247818724</v>
      </c>
    </row>
    <row r="5" spans="4:7" ht="14.25" thickBot="1">
      <c r="D5" s="109"/>
      <c r="E5" s="109" t="s">
        <v>193</v>
      </c>
      <c r="F5" s="87" t="s">
        <v>152</v>
      </c>
      <c r="G5" s="86">
        <v>24979030</v>
      </c>
    </row>
    <row r="6" spans="4:7" ht="14.25" thickBot="1">
      <c r="D6" s="109"/>
      <c r="E6" s="110"/>
      <c r="F6" s="87" t="s">
        <v>192</v>
      </c>
      <c r="G6" s="86">
        <v>10000000</v>
      </c>
    </row>
    <row r="7" spans="4:8" ht="14.25" thickBot="1">
      <c r="D7" s="110"/>
      <c r="E7" s="111" t="s">
        <v>153</v>
      </c>
      <c r="F7" s="112"/>
      <c r="G7" s="86">
        <v>3282797754</v>
      </c>
      <c r="H7" s="85">
        <f>G7-G6-G5</f>
        <v>3247818724</v>
      </c>
    </row>
    <row r="8" spans="4:7" ht="24.75" thickBot="1">
      <c r="D8" s="113" t="s">
        <v>154</v>
      </c>
      <c r="E8" s="83" t="s">
        <v>148</v>
      </c>
      <c r="F8" s="84" t="s">
        <v>155</v>
      </c>
      <c r="G8" s="86">
        <v>2699777138</v>
      </c>
    </row>
    <row r="9" spans="4:8" ht="16.5" customHeight="1" thickBot="1">
      <c r="D9" s="114"/>
      <c r="E9" s="108" t="s">
        <v>151</v>
      </c>
      <c r="F9" s="84" t="s">
        <v>156</v>
      </c>
      <c r="G9" s="86">
        <v>9866900</v>
      </c>
      <c r="H9">
        <v>9866900</v>
      </c>
    </row>
    <row r="10" spans="4:8" ht="14.25" thickBot="1">
      <c r="D10" s="114"/>
      <c r="E10" s="109"/>
      <c r="F10" s="84" t="s">
        <v>156</v>
      </c>
      <c r="G10" s="86">
        <v>109058200</v>
      </c>
      <c r="H10">
        <v>109058200</v>
      </c>
    </row>
    <row r="11" spans="4:7" ht="24.75" thickBot="1">
      <c r="D11" s="114"/>
      <c r="E11" s="109"/>
      <c r="F11" s="84" t="s">
        <v>157</v>
      </c>
      <c r="G11" s="86">
        <v>110000000</v>
      </c>
    </row>
    <row r="12" spans="4:7" ht="14.25" thickBot="1">
      <c r="D12" s="114"/>
      <c r="E12" s="109"/>
      <c r="F12" s="84" t="s">
        <v>158</v>
      </c>
      <c r="G12" s="86">
        <v>46800000</v>
      </c>
    </row>
    <row r="13" spans="4:7" ht="14.25" thickBot="1">
      <c r="D13" s="114"/>
      <c r="E13" s="109"/>
      <c r="F13" s="84" t="s">
        <v>159</v>
      </c>
      <c r="G13" s="86">
        <v>95727557</v>
      </c>
    </row>
    <row r="14" spans="4:7" ht="14.25" thickBot="1">
      <c r="D14" s="114"/>
      <c r="E14" s="109"/>
      <c r="F14" s="84" t="s">
        <v>160</v>
      </c>
      <c r="G14" s="86">
        <v>9500000</v>
      </c>
    </row>
    <row r="15" spans="4:7" ht="14.25" thickBot="1">
      <c r="D15" s="114"/>
      <c r="E15" s="109"/>
      <c r="F15" s="84" t="s">
        <v>161</v>
      </c>
      <c r="G15" s="86">
        <v>24400000</v>
      </c>
    </row>
    <row r="16" spans="4:7" ht="14.25" thickBot="1">
      <c r="D16" s="114"/>
      <c r="E16" s="109"/>
      <c r="F16" s="84" t="s">
        <v>162</v>
      </c>
      <c r="G16" s="86">
        <v>15000000</v>
      </c>
    </row>
    <row r="17" spans="4:7" ht="14.25" thickBot="1">
      <c r="D17" s="114"/>
      <c r="E17" s="109"/>
      <c r="F17" s="84" t="s">
        <v>163</v>
      </c>
      <c r="G17" s="86">
        <v>9000000</v>
      </c>
    </row>
    <row r="18" spans="4:7" ht="24.75" thickBot="1">
      <c r="D18" s="114"/>
      <c r="E18" s="109"/>
      <c r="F18" s="84" t="s">
        <v>164</v>
      </c>
      <c r="G18" s="86">
        <v>42100000</v>
      </c>
    </row>
    <row r="19" spans="4:7" ht="14.25" thickBot="1">
      <c r="D19" s="114"/>
      <c r="E19" s="109"/>
      <c r="F19" s="84" t="s">
        <v>165</v>
      </c>
      <c r="G19" s="86">
        <v>50000000</v>
      </c>
    </row>
    <row r="20" spans="4:7" ht="14.25" thickBot="1">
      <c r="D20" s="114"/>
      <c r="E20" s="109"/>
      <c r="F20" s="84" t="s">
        <v>166</v>
      </c>
      <c r="G20" s="86">
        <v>46356100</v>
      </c>
    </row>
    <row r="21" spans="4:7" ht="14.25" thickBot="1">
      <c r="D21" s="114"/>
      <c r="E21" s="109"/>
      <c r="F21" s="84" t="s">
        <v>167</v>
      </c>
      <c r="G21" s="86">
        <v>181600000</v>
      </c>
    </row>
    <row r="22" spans="4:7" ht="14.25" thickBot="1">
      <c r="D22" s="114"/>
      <c r="E22" s="109"/>
      <c r="F22" s="84" t="s">
        <v>168</v>
      </c>
      <c r="G22" s="86">
        <v>10000000</v>
      </c>
    </row>
    <row r="23" spans="4:7" ht="14.25" thickBot="1">
      <c r="D23" s="114"/>
      <c r="E23" s="109"/>
      <c r="F23" s="84" t="s">
        <v>169</v>
      </c>
      <c r="G23" s="86">
        <v>139200000</v>
      </c>
    </row>
    <row r="24" spans="4:7" ht="14.25" thickBot="1">
      <c r="D24" s="114"/>
      <c r="E24" s="109"/>
      <c r="F24" s="84" t="s">
        <v>170</v>
      </c>
      <c r="G24" s="86">
        <v>7303680</v>
      </c>
    </row>
    <row r="25" spans="4:7" ht="24.75" thickBot="1">
      <c r="D25" s="114"/>
      <c r="E25" s="109"/>
      <c r="F25" s="84" t="s">
        <v>171</v>
      </c>
      <c r="G25" s="86">
        <v>163180000</v>
      </c>
    </row>
    <row r="26" spans="4:7" ht="14.25" thickBot="1">
      <c r="D26" s="114"/>
      <c r="E26" s="109"/>
      <c r="F26" s="84" t="s">
        <v>172</v>
      </c>
      <c r="G26" s="86">
        <v>23563710</v>
      </c>
    </row>
    <row r="27" spans="4:7" ht="14.25" thickBot="1">
      <c r="D27" s="114"/>
      <c r="E27" s="109"/>
      <c r="F27" s="84" t="s">
        <v>173</v>
      </c>
      <c r="G27" s="86">
        <v>60102940</v>
      </c>
    </row>
    <row r="28" spans="4:7" ht="14.25" thickBot="1">
      <c r="D28" s="114"/>
      <c r="E28" s="110"/>
      <c r="F28" s="84" t="s">
        <v>174</v>
      </c>
      <c r="G28" s="86">
        <v>59265790</v>
      </c>
    </row>
    <row r="29" spans="4:7" ht="14.25" thickBot="1">
      <c r="D29" s="115"/>
      <c r="E29" s="111" t="s">
        <v>175</v>
      </c>
      <c r="F29" s="112"/>
      <c r="G29" s="86">
        <v>3911802015</v>
      </c>
    </row>
    <row r="30" spans="4:8" ht="14.25" thickBot="1">
      <c r="D30" s="116" t="s">
        <v>176</v>
      </c>
      <c r="E30" s="83" t="s">
        <v>148</v>
      </c>
      <c r="F30" s="84" t="s">
        <v>177</v>
      </c>
      <c r="G30" s="86">
        <v>191836371</v>
      </c>
      <c r="H30" s="88">
        <v>191836371</v>
      </c>
    </row>
    <row r="31" spans="4:7" ht="14.25" thickBot="1">
      <c r="D31" s="109"/>
      <c r="E31" s="108" t="s">
        <v>151</v>
      </c>
      <c r="F31" s="84" t="s">
        <v>178</v>
      </c>
      <c r="G31" s="86">
        <v>30000000</v>
      </c>
    </row>
    <row r="32" spans="4:7" ht="14.25" thickBot="1">
      <c r="D32" s="109"/>
      <c r="E32" s="109"/>
      <c r="F32" s="84" t="s">
        <v>179</v>
      </c>
      <c r="G32" s="86">
        <v>40000000</v>
      </c>
    </row>
    <row r="33" spans="4:7" ht="24.75" thickBot="1">
      <c r="D33" s="109"/>
      <c r="E33" s="109"/>
      <c r="F33" s="84" t="s">
        <v>180</v>
      </c>
      <c r="G33" s="86">
        <v>400000</v>
      </c>
    </row>
    <row r="34" spans="4:7" ht="14.25" thickBot="1">
      <c r="D34" s="109"/>
      <c r="E34" s="109"/>
      <c r="F34" s="84" t="s">
        <v>181</v>
      </c>
      <c r="G34" s="86">
        <v>23000000</v>
      </c>
    </row>
    <row r="35" spans="4:7" ht="14.25" thickBot="1">
      <c r="D35" s="109"/>
      <c r="E35" s="109"/>
      <c r="F35" s="84" t="s">
        <v>182</v>
      </c>
      <c r="G35" s="86">
        <v>5000000</v>
      </c>
    </row>
    <row r="36" spans="4:7" ht="14.25" thickBot="1">
      <c r="D36" s="109"/>
      <c r="E36" s="109"/>
      <c r="F36" s="84" t="s">
        <v>183</v>
      </c>
      <c r="G36" s="86">
        <v>6950000</v>
      </c>
    </row>
    <row r="37" spans="4:7" ht="14.25" thickBot="1">
      <c r="D37" s="109"/>
      <c r="E37" s="117"/>
      <c r="F37" s="84" t="s">
        <v>184</v>
      </c>
      <c r="G37" s="86">
        <v>12000000</v>
      </c>
    </row>
    <row r="38" spans="4:8" ht="15" customHeight="1" thickBot="1">
      <c r="D38" s="110"/>
      <c r="E38" s="111" t="s">
        <v>175</v>
      </c>
      <c r="F38" s="112"/>
      <c r="G38" s="86">
        <v>309186371</v>
      </c>
      <c r="H38" s="88">
        <v>309186371</v>
      </c>
    </row>
    <row r="39" spans="4:7" ht="24.75" thickBot="1">
      <c r="D39" s="82" t="s">
        <v>185</v>
      </c>
      <c r="E39" s="83" t="s">
        <v>148</v>
      </c>
      <c r="F39" s="84" t="s">
        <v>186</v>
      </c>
      <c r="G39" s="86">
        <v>442330057</v>
      </c>
    </row>
    <row r="40" spans="4:7" ht="24.75" thickBot="1">
      <c r="D40" s="82" t="s">
        <v>187</v>
      </c>
      <c r="E40" s="83" t="s">
        <v>148</v>
      </c>
      <c r="F40" s="84" t="s">
        <v>188</v>
      </c>
      <c r="G40" s="86">
        <v>277187727</v>
      </c>
    </row>
    <row r="41" spans="4:8" ht="14.25" thickBot="1">
      <c r="D41" s="108" t="s">
        <v>189</v>
      </c>
      <c r="E41" s="83" t="s">
        <v>148</v>
      </c>
      <c r="F41" s="84" t="s">
        <v>190</v>
      </c>
      <c r="G41" s="86">
        <v>405657974</v>
      </c>
      <c r="H41" s="88">
        <v>405657974</v>
      </c>
    </row>
    <row r="42" spans="4:7" ht="14.25" thickBot="1">
      <c r="D42" s="109"/>
      <c r="E42" s="108" t="s">
        <v>151</v>
      </c>
      <c r="F42" s="84" t="s">
        <v>178</v>
      </c>
      <c r="G42" s="86">
        <v>60000000</v>
      </c>
    </row>
    <row r="43" spans="4:7" ht="14.25" thickBot="1">
      <c r="D43" s="109"/>
      <c r="E43" s="109"/>
      <c r="F43" s="84" t="s">
        <v>194</v>
      </c>
      <c r="G43" s="86">
        <v>34000000</v>
      </c>
    </row>
    <row r="44" spans="4:7" ht="24.75" thickBot="1">
      <c r="D44" s="109"/>
      <c r="E44" s="109"/>
      <c r="F44" s="84" t="s">
        <v>180</v>
      </c>
      <c r="G44" s="86">
        <v>400000</v>
      </c>
    </row>
    <row r="45" spans="4:7" ht="14.25" thickBot="1">
      <c r="D45" s="109"/>
      <c r="E45" s="109"/>
      <c r="F45" s="84" t="s">
        <v>195</v>
      </c>
      <c r="G45" s="86">
        <v>37986800</v>
      </c>
    </row>
    <row r="46" spans="4:7" ht="14.25" thickBot="1">
      <c r="D46" s="109"/>
      <c r="E46" s="109"/>
      <c r="F46" s="84" t="s">
        <v>182</v>
      </c>
      <c r="G46" s="86">
        <v>5000000</v>
      </c>
    </row>
    <row r="47" spans="4:7" ht="14.25" thickBot="1">
      <c r="D47" s="109"/>
      <c r="E47" s="109"/>
      <c r="F47" s="84" t="s">
        <v>196</v>
      </c>
      <c r="G47" s="86">
        <v>7700000</v>
      </c>
    </row>
    <row r="48" spans="4:8" ht="14.25" thickBot="1">
      <c r="D48" s="110"/>
      <c r="E48" s="118" t="s">
        <v>175</v>
      </c>
      <c r="F48" s="119"/>
      <c r="G48" s="86">
        <v>550744774</v>
      </c>
      <c r="H48">
        <v>550744774</v>
      </c>
    </row>
  </sheetData>
  <sheetProtection/>
  <mergeCells count="12">
    <mergeCell ref="D30:D38"/>
    <mergeCell ref="E31:E37"/>
    <mergeCell ref="E38:F38"/>
    <mergeCell ref="D41:D48"/>
    <mergeCell ref="E42:E47"/>
    <mergeCell ref="E48:F48"/>
    <mergeCell ref="D4:D7"/>
    <mergeCell ref="E5:E6"/>
    <mergeCell ref="E7:F7"/>
    <mergeCell ref="D8:D29"/>
    <mergeCell ref="E9:E28"/>
    <mergeCell ref="E29:F2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2013-02-24T14:36:03Z</cp:lastPrinted>
  <dcterms:created xsi:type="dcterms:W3CDTF">2000-10-24T02:05:43Z</dcterms:created>
  <dcterms:modified xsi:type="dcterms:W3CDTF">2022-02-16T06:49:48Z</dcterms:modified>
  <cp:category/>
  <cp:version/>
  <cp:contentType/>
  <cp:contentStatus/>
</cp:coreProperties>
</file>