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'운영'!$A$1:$H$50</definedName>
    <definedName name="_xlnm.Print_Area" localSheetId="0">'재무'!$A$1:$H$47</definedName>
    <definedName name="_xlnm.Print_Area" localSheetId="2">'현금'!$A$1:$H$42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<sst xmlns="http://schemas.openxmlformats.org/spreadsheetml/2006/main" count="232" uniqueCount="177">
  <si>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</si>
  <si>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</si>
  <si>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</si>
  <si>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</si>
  <si>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</si>
  <si>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</si>
  <si>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</si>
  <si>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</si>
  <si>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</si>
  <si>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</si>
  <si>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</si>
  <si>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</si>
  <si>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13.</t>
  </si>
  <si>
    <t>Ⅴ.</t>
  </si>
  <si>
    <t>Ⅵ.</t>
  </si>
  <si>
    <t>현금의유출이없는비용등의가산</t>
  </si>
  <si>
    <t>감가상각비</t>
  </si>
  <si>
    <t>현금의유입이없는수익등의차감</t>
  </si>
  <si>
    <t>Ⅱ.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</si>
  <si>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</si>
  <si>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</si>
  <si>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</si>
  <si>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</si>
  <si>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</si>
  <si>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</si>
  <si>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과                                       목</t>
  </si>
  <si>
    <t>자산</t>
  </si>
  <si>
    <t>자산총계</t>
  </si>
  <si>
    <t>부채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</si>
  <si>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</si>
  <si>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</si>
  <si>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</si>
  <si>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</si>
  <si>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</si>
  <si>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</si>
  <si>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</si>
  <si>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</si>
  <si>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</si>
  <si>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</si>
  <si>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</si>
  <si>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</si>
  <si>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</si>
  <si>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</si>
  <si>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</si>
  <si>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</si>
  <si>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</si>
  <si>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</si>
  <si>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비품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</si>
  <si>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</si>
  <si>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</si>
  <si>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</si>
  <si>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</si>
  <si>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</si>
  <si>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</si>
  <si>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</si>
  <si>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</si>
  <si>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</si>
  <si>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</si>
  <si>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</si>
  <si>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</si>
  <si>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</si>
  <si>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</si>
  <si>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</si>
  <si>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</si>
  <si>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1.</t>
  </si>
  <si>
    <t>2.</t>
  </si>
  <si>
    <t>유동부채</t>
  </si>
  <si>
    <t>미지급금</t>
  </si>
  <si>
    <t>예수금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</si>
  <si>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</si>
  <si>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</si>
  <si>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</si>
  <si>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</si>
  <si>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</si>
  <si>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</si>
  <si>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</si>
  <si>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</si>
  <si>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</si>
  <si>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보험료</t>
  </si>
  <si>
    <t>차량유지비</t>
  </si>
  <si>
    <t>업무추진비</t>
  </si>
  <si>
    <t>소모품비</t>
  </si>
  <si>
    <t>사무용품비</t>
  </si>
  <si>
    <t>일숙직비</t>
  </si>
  <si>
    <t>14.</t>
  </si>
  <si>
    <t>15.</t>
  </si>
  <si>
    <t>16.</t>
  </si>
  <si>
    <t>사업활동현금흐름</t>
  </si>
  <si>
    <t>선급비용의 감소(증가)</t>
  </si>
  <si>
    <t>선급법인세의 감소(증가)</t>
  </si>
  <si>
    <t>예수금의 증가(감소)</t>
  </si>
  <si>
    <t>단기금융상품의 처분</t>
  </si>
  <si>
    <t>현금의증가(감소)(Ⅰ+Ⅱ+Ⅲ)</t>
  </si>
  <si>
    <t>기초의현금</t>
  </si>
  <si>
    <t>기말의현금</t>
  </si>
  <si>
    <t>기타순자산</t>
  </si>
  <si>
    <t>차량운반구</t>
  </si>
  <si>
    <t>생활지원비</t>
  </si>
  <si>
    <t>의료지원비</t>
  </si>
  <si>
    <t>사업활동으로인한자산·부채의변동</t>
  </si>
  <si>
    <t>2.</t>
  </si>
  <si>
    <t>당기순자산의증(감)</t>
  </si>
  <si>
    <t>(계속)</t>
  </si>
  <si>
    <t>재무상태표-계속</t>
  </si>
  <si>
    <t>비품의취득</t>
  </si>
  <si>
    <t>미수금</t>
  </si>
  <si>
    <t>국비보조금</t>
  </si>
  <si>
    <t>도비보조금</t>
  </si>
  <si>
    <t>기타부담금</t>
  </si>
  <si>
    <t>세금과공과</t>
  </si>
  <si>
    <t>12.</t>
  </si>
  <si>
    <t>17.</t>
  </si>
  <si>
    <t>1.</t>
  </si>
  <si>
    <t>유형자산폐기손실</t>
  </si>
  <si>
    <t>다.</t>
  </si>
  <si>
    <t>미수금의감소(증가)</t>
  </si>
  <si>
    <t>마.</t>
  </si>
  <si>
    <t>바.</t>
  </si>
  <si>
    <t>단기금융상품의 취득</t>
  </si>
  <si>
    <t>나.</t>
  </si>
  <si>
    <t>부채총계</t>
  </si>
  <si>
    <t>자본</t>
  </si>
  <si>
    <t>제 3 기 2013년 12월 31일 현재</t>
  </si>
  <si>
    <t>제 3 기 2013년 1월 1일부터 2013년 12월 31일까지</t>
  </si>
  <si>
    <t>강사료</t>
  </si>
  <si>
    <t>전력비</t>
  </si>
  <si>
    <t>수선비</t>
  </si>
  <si>
    <t>도서인쇄비</t>
  </si>
  <si>
    <t>회의비</t>
  </si>
  <si>
    <t>자활사업비</t>
  </si>
  <si>
    <t>차량운반구의 취득</t>
  </si>
  <si>
    <t>사.</t>
  </si>
  <si>
    <t>미지급비용</t>
  </si>
  <si>
    <t>18.</t>
  </si>
  <si>
    <t>19.</t>
  </si>
  <si>
    <t>20.</t>
  </si>
  <si>
    <t>21.</t>
  </si>
  <si>
    <t>22.</t>
  </si>
  <si>
    <t>23.</t>
  </si>
  <si>
    <t>활동지원비</t>
  </si>
  <si>
    <t>사업이익(손실)</t>
  </si>
  <si>
    <t>사업외수익</t>
  </si>
  <si>
    <t>이자수익</t>
  </si>
  <si>
    <t>잡이익</t>
  </si>
  <si>
    <t>사업외비용</t>
  </si>
  <si>
    <t>유형자산폐기손실</t>
  </si>
  <si>
    <t>잡손실</t>
  </si>
  <si>
    <t>학업지원비</t>
  </si>
  <si>
    <t>제          4 (당)        기</t>
  </si>
  <si>
    <t>제 4 기 2014년 12월 31일 현재</t>
  </si>
  <si>
    <t>제 4 기 2014년 1월 1일부터 2014년 12월 31일까지</t>
  </si>
  <si>
    <t>경상북도아동청소년쉼터</t>
  </si>
  <si>
    <t>경상북도아동청소년쉼터</t>
  </si>
  <si>
    <t>임차보증금</t>
  </si>
  <si>
    <t>쿰나래(무지개부설)</t>
  </si>
  <si>
    <t>24.</t>
  </si>
  <si>
    <t>25.</t>
  </si>
  <si>
    <t>퇴직금의지급</t>
  </si>
  <si>
    <t>임차보증금의증가</t>
  </si>
  <si>
    <t>라.</t>
  </si>
  <si>
    <t>제          3 (전)        기</t>
  </si>
  <si>
    <t>제          3 (전)        기</t>
  </si>
  <si>
    <t>제          4 (당)        기</t>
  </si>
  <si>
    <t>(당기순자산의 감소: 25,391,916원, 
 전기순자산의 감소: 29,853,320원)</t>
  </si>
  <si>
    <t>아.</t>
  </si>
  <si>
    <t>미지급비용의증가(감소)</t>
  </si>
  <si>
    <t>퇴직연금운용자산의증가(감소)</t>
  </si>
  <si>
    <t>교육훈련비</t>
  </si>
  <si>
    <t>(계속)</t>
  </si>
  <si>
    <t>운영성과표-계속</t>
  </si>
  <si>
    <t>경상북도아동청소년쉼터</t>
  </si>
  <si>
    <t>제          4 (당)        기</t>
  </si>
  <si>
    <t>제          3 (당)        기</t>
  </si>
  <si>
    <t>현금흐름표-계속</t>
  </si>
  <si>
    <t>제          4 (당)        기</t>
  </si>
  <si>
    <t>제          3 (전)        기</t>
  </si>
  <si>
    <t>순자산의 증(감)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</si>
</sst>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.00_);[Red]\(0.00\)"/>
    <numFmt numFmtId="206" formatCode="#,###;\-#,###"/>
    <numFmt numFmtId="207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5" fontId="4" fillId="0" borderId="0" xfId="0" applyNumberFormat="1" applyFont="1" applyAlignment="1">
      <alignment vertical="center"/>
    </xf>
    <xf numFmtId="41" fontId="3" fillId="0" borderId="13" xfId="69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82" fontId="8" fillId="0" borderId="1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41" fontId="3" fillId="0" borderId="15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vertical="center"/>
    </xf>
    <xf numFmtId="41" fontId="3" fillId="0" borderId="0" xfId="69" applyFont="1" applyAlignment="1">
      <alignment horizontal="left" vertical="center"/>
    </xf>
    <xf numFmtId="41" fontId="3" fillId="0" borderId="20" xfId="6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2" fillId="0" borderId="19" xfId="69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186" fontId="2" fillId="0" borderId="15" xfId="89" applyNumberFormat="1" applyFont="1" applyBorder="1" applyAlignment="1">
      <alignment horizontal="right" vertical="center"/>
      <protection/>
    </xf>
    <xf numFmtId="186" fontId="2" fillId="0" borderId="16" xfId="88" applyNumberFormat="1" applyFont="1" applyBorder="1" applyAlignment="1">
      <alignment horizontal="distributed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0" xfId="0" applyNumberFormat="1" applyFont="1" applyBorder="1" applyAlignment="1">
      <alignment horizontal="left" vertical="center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43">
      <selection activeCell="P15" sqref="P1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101" t="s">
        <v>56</v>
      </c>
      <c r="C1" s="101"/>
      <c r="D1" s="101"/>
      <c r="E1" s="101"/>
      <c r="F1" s="101"/>
      <c r="G1" s="101"/>
      <c r="H1" s="101"/>
    </row>
    <row r="2" spans="2:8" ht="15" customHeight="1">
      <c r="B2" s="102" t="s">
        <v>149</v>
      </c>
      <c r="C2" s="102"/>
      <c r="D2" s="102"/>
      <c r="E2" s="102"/>
      <c r="F2" s="102"/>
      <c r="G2" s="102"/>
      <c r="H2" s="102"/>
    </row>
    <row r="3" spans="2:8" ht="15" customHeight="1">
      <c r="B3" s="102" t="s">
        <v>122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151</v>
      </c>
      <c r="C5" s="3"/>
      <c r="E5" s="43"/>
      <c r="F5" s="44"/>
      <c r="G5" s="43"/>
      <c r="H5" s="44" t="s">
        <v>33</v>
      </c>
    </row>
    <row r="6" spans="2:8" ht="39.75" customHeight="1">
      <c r="B6" s="103" t="s">
        <v>25</v>
      </c>
      <c r="C6" s="104"/>
      <c r="D6" s="105"/>
      <c r="E6" s="93" t="s">
        <v>148</v>
      </c>
      <c r="F6" s="94"/>
      <c r="G6" s="93" t="s">
        <v>161</v>
      </c>
      <c r="H6" s="94"/>
    </row>
    <row r="7" spans="2:8" ht="21.75" customHeight="1">
      <c r="B7" s="91" t="s">
        <v>26</v>
      </c>
      <c r="C7" s="92"/>
      <c r="D7" s="8"/>
      <c r="E7" s="57"/>
      <c r="F7" s="25"/>
      <c r="G7" s="57"/>
      <c r="H7" s="25"/>
    </row>
    <row r="8" spans="2:8" ht="21.75" customHeight="1">
      <c r="B8" s="9" t="s">
        <v>0</v>
      </c>
      <c r="C8" s="6" t="s">
        <v>58</v>
      </c>
      <c r="D8" s="10"/>
      <c r="E8" s="12"/>
      <c r="F8" s="12">
        <f>SUM(E9:E13)</f>
        <v>64097005</v>
      </c>
      <c r="G8" s="12"/>
      <c r="H8" s="12">
        <f>SUM(G9:G13)</f>
        <v>28943299</v>
      </c>
    </row>
    <row r="9" spans="2:8" ht="21.75" customHeight="1">
      <c r="B9" s="11" t="s">
        <v>1</v>
      </c>
      <c r="C9" s="6" t="s">
        <v>55</v>
      </c>
      <c r="D9" s="10"/>
      <c r="E9" s="59">
        <v>50535217</v>
      </c>
      <c r="F9" s="12"/>
      <c r="G9" s="59">
        <v>16937794</v>
      </c>
      <c r="H9" s="12"/>
    </row>
    <row r="10" spans="2:8" ht="21.75" customHeight="1">
      <c r="B10" s="11" t="s">
        <v>2</v>
      </c>
      <c r="C10" s="6" t="s">
        <v>59</v>
      </c>
      <c r="D10" s="10"/>
      <c r="E10" s="59">
        <v>12738185</v>
      </c>
      <c r="F10" s="12"/>
      <c r="G10" s="59">
        <v>11482531</v>
      </c>
      <c r="H10" s="12"/>
    </row>
    <row r="11" spans="2:8" ht="21.75" customHeight="1">
      <c r="B11" s="11" t="s">
        <v>3</v>
      </c>
      <c r="C11" s="6" t="s">
        <v>105</v>
      </c>
      <c r="D11" s="10"/>
      <c r="E11" s="12">
        <v>63000</v>
      </c>
      <c r="F11" s="12"/>
      <c r="G11" s="12">
        <v>0</v>
      </c>
      <c r="H11" s="12"/>
    </row>
    <row r="12" spans="2:8" ht="21.75" customHeight="1">
      <c r="B12" s="11" t="s">
        <v>4</v>
      </c>
      <c r="C12" s="6" t="s">
        <v>62</v>
      </c>
      <c r="D12" s="10"/>
      <c r="E12" s="59">
        <v>748273</v>
      </c>
      <c r="F12" s="12"/>
      <c r="G12" s="59">
        <v>518584</v>
      </c>
      <c r="H12" s="12"/>
    </row>
    <row r="13" spans="2:8" ht="21.75" customHeight="1">
      <c r="B13" s="11" t="s">
        <v>5</v>
      </c>
      <c r="C13" s="6" t="s">
        <v>63</v>
      </c>
      <c r="D13" s="10"/>
      <c r="E13" s="59">
        <v>12330</v>
      </c>
      <c r="F13" s="12"/>
      <c r="G13" s="59">
        <v>4390</v>
      </c>
      <c r="H13" s="12"/>
    </row>
    <row r="14" spans="2:8" ht="21.75" customHeight="1">
      <c r="B14" s="9" t="s">
        <v>44</v>
      </c>
      <c r="C14" s="6" t="s">
        <v>60</v>
      </c>
      <c r="D14" s="10"/>
      <c r="E14" s="58"/>
      <c r="F14" s="42">
        <f>F15+F17+F22</f>
        <v>74038742</v>
      </c>
      <c r="G14" s="58"/>
      <c r="H14" s="42">
        <f>H15+H17+H22</f>
        <v>100618284</v>
      </c>
    </row>
    <row r="15" spans="2:8" ht="21.75" customHeight="1">
      <c r="B15" s="56">
        <v>-1</v>
      </c>
      <c r="C15" s="6" t="s">
        <v>42</v>
      </c>
      <c r="D15" s="10"/>
      <c r="E15" s="58"/>
      <c r="F15" s="12">
        <f>E16</f>
        <v>4021790</v>
      </c>
      <c r="G15" s="58"/>
      <c r="H15" s="12">
        <v>0</v>
      </c>
    </row>
    <row r="16" spans="2:8" ht="21.75" customHeight="1">
      <c r="B16" s="11" t="s">
        <v>1</v>
      </c>
      <c r="C16" s="6" t="s">
        <v>70</v>
      </c>
      <c r="D16" s="10"/>
      <c r="E16" s="58">
        <v>4021790</v>
      </c>
      <c r="F16" s="12"/>
      <c r="G16" s="12">
        <v>0</v>
      </c>
      <c r="H16" s="12"/>
    </row>
    <row r="17" spans="2:8" ht="21.75" customHeight="1">
      <c r="B17" s="56">
        <v>-2</v>
      </c>
      <c r="C17" s="6" t="s">
        <v>46</v>
      </c>
      <c r="D17" s="54"/>
      <c r="E17" s="58"/>
      <c r="F17" s="42">
        <f>SUM(E18:E21)</f>
        <v>62540952</v>
      </c>
      <c r="G17" s="58"/>
      <c r="H17" s="42">
        <f>SUM(G18:G21)</f>
        <v>100618284</v>
      </c>
    </row>
    <row r="18" spans="2:8" ht="21.75" customHeight="1">
      <c r="B18" s="11" t="s">
        <v>64</v>
      </c>
      <c r="C18" s="6" t="s">
        <v>96</v>
      </c>
      <c r="D18" s="10"/>
      <c r="E18" s="12">
        <v>33780800</v>
      </c>
      <c r="F18" s="45"/>
      <c r="G18" s="12">
        <v>33780800</v>
      </c>
      <c r="H18" s="45"/>
    </row>
    <row r="19" spans="2:8" ht="21.75" customHeight="1">
      <c r="B19" s="11"/>
      <c r="C19" s="6" t="s">
        <v>41</v>
      </c>
      <c r="D19" s="10"/>
      <c r="E19" s="42">
        <v>-13736373</v>
      </c>
      <c r="F19" s="12"/>
      <c r="G19" s="42">
        <v>-6980213</v>
      </c>
      <c r="H19" s="12"/>
    </row>
    <row r="20" spans="2:8" ht="21.75" customHeight="1">
      <c r="B20" s="11" t="s">
        <v>65</v>
      </c>
      <c r="C20" s="6" t="s">
        <v>47</v>
      </c>
      <c r="D20" s="10"/>
      <c r="E20" s="58">
        <v>223769724</v>
      </c>
      <c r="F20" s="12"/>
      <c r="G20" s="58">
        <v>219725712</v>
      </c>
      <c r="H20" s="12"/>
    </row>
    <row r="21" spans="2:8" ht="21.75" customHeight="1">
      <c r="B21" s="14"/>
      <c r="C21" s="6" t="s">
        <v>41</v>
      </c>
      <c r="D21" s="10"/>
      <c r="E21" s="42">
        <v>-181273199</v>
      </c>
      <c r="F21" s="42"/>
      <c r="G21" s="42">
        <v>-145908015</v>
      </c>
      <c r="H21" s="42"/>
    </row>
    <row r="22" spans="2:8" ht="21.75" customHeight="1">
      <c r="B22" s="56">
        <v>-3</v>
      </c>
      <c r="C22" s="6" t="s">
        <v>61</v>
      </c>
      <c r="D22" s="10"/>
      <c r="E22" s="12"/>
      <c r="F22" s="12">
        <f>E23</f>
        <v>7476000</v>
      </c>
      <c r="G22" s="12"/>
      <c r="H22" s="12">
        <v>0</v>
      </c>
    </row>
    <row r="23" spans="2:8" ht="21.75" customHeight="1">
      <c r="B23" s="11" t="s">
        <v>34</v>
      </c>
      <c r="C23" s="6" t="s">
        <v>153</v>
      </c>
      <c r="D23" s="10"/>
      <c r="E23" s="12">
        <v>7476000</v>
      </c>
      <c r="F23" s="12"/>
      <c r="G23" s="12">
        <v>0</v>
      </c>
      <c r="H23" s="12"/>
    </row>
    <row r="24" spans="2:8" ht="21.75" customHeight="1" thickBot="1">
      <c r="B24" s="87" t="s">
        <v>27</v>
      </c>
      <c r="C24" s="88"/>
      <c r="D24" s="20"/>
      <c r="E24" s="58"/>
      <c r="F24" s="65">
        <f>F8+F14</f>
        <v>138135747</v>
      </c>
      <c r="G24" s="58"/>
      <c r="H24" s="65">
        <f>H8+H14</f>
        <v>129561583</v>
      </c>
    </row>
    <row r="25" spans="2:8" ht="21.75" customHeight="1" thickTop="1">
      <c r="B25" s="87" t="s">
        <v>28</v>
      </c>
      <c r="C25" s="88"/>
      <c r="D25" s="20"/>
      <c r="E25" s="58"/>
      <c r="F25" s="12"/>
      <c r="G25" s="58"/>
      <c r="H25" s="12"/>
    </row>
    <row r="26" spans="2:8" ht="21.75" customHeight="1">
      <c r="B26" s="9" t="s">
        <v>0</v>
      </c>
      <c r="C26" s="6" t="s">
        <v>66</v>
      </c>
      <c r="D26" s="10"/>
      <c r="E26" s="58"/>
      <c r="F26" s="12">
        <f>SUM(E27:E29)</f>
        <v>39214675</v>
      </c>
      <c r="G26" s="58"/>
      <c r="H26" s="12">
        <f>SUM(G27:G29)</f>
        <v>969330</v>
      </c>
    </row>
    <row r="27" spans="2:8" ht="21.75" customHeight="1">
      <c r="B27" s="11" t="s">
        <v>1</v>
      </c>
      <c r="C27" s="6" t="s">
        <v>67</v>
      </c>
      <c r="D27" s="10"/>
      <c r="E27" s="58">
        <v>32582836</v>
      </c>
      <c r="F27" s="12"/>
      <c r="G27" s="58">
        <v>613500</v>
      </c>
      <c r="H27" s="12"/>
    </row>
    <row r="28" spans="2:8" ht="21.75" customHeight="1">
      <c r="B28" s="11" t="s">
        <v>2</v>
      </c>
      <c r="C28" s="6" t="s">
        <v>68</v>
      </c>
      <c r="D28" s="10"/>
      <c r="E28" s="58">
        <v>81560</v>
      </c>
      <c r="F28" s="12"/>
      <c r="G28" s="58">
        <v>179190</v>
      </c>
      <c r="H28" s="12"/>
    </row>
    <row r="29" spans="2:8" ht="21.75" customHeight="1">
      <c r="B29" s="11" t="s">
        <v>3</v>
      </c>
      <c r="C29" s="6" t="s">
        <v>132</v>
      </c>
      <c r="D29" s="10"/>
      <c r="E29" s="58">
        <v>6550279</v>
      </c>
      <c r="F29" s="12"/>
      <c r="G29" s="58">
        <v>176640</v>
      </c>
      <c r="H29" s="12"/>
    </row>
    <row r="30" spans="2:8" ht="9" customHeight="1">
      <c r="B30" s="74"/>
      <c r="C30" s="72"/>
      <c r="D30" s="73"/>
      <c r="E30" s="75"/>
      <c r="F30" s="81"/>
      <c r="G30" s="75"/>
      <c r="H30" s="81"/>
    </row>
    <row r="31" spans="2:8" ht="21.75" customHeight="1">
      <c r="B31" s="19" t="s">
        <v>102</v>
      </c>
      <c r="C31" s="70"/>
      <c r="D31" s="20"/>
      <c r="E31" s="71"/>
      <c r="F31" s="71"/>
      <c r="G31" s="71"/>
      <c r="H31" s="71"/>
    </row>
    <row r="32" spans="2:8" ht="21.75" customHeight="1">
      <c r="B32" s="19" t="s">
        <v>103</v>
      </c>
      <c r="C32" s="70"/>
      <c r="D32" s="20"/>
      <c r="E32" s="71"/>
      <c r="F32" s="71"/>
      <c r="G32" s="71"/>
      <c r="H32" s="71"/>
    </row>
    <row r="33" spans="2:8" ht="21.75" customHeight="1">
      <c r="B33" s="2" t="s">
        <v>152</v>
      </c>
      <c r="C33" s="3"/>
      <c r="E33" s="43"/>
      <c r="F33" s="44"/>
      <c r="G33" s="43"/>
      <c r="H33" s="44"/>
    </row>
    <row r="34" spans="2:8" ht="39.75" customHeight="1">
      <c r="B34" s="98" t="s">
        <v>25</v>
      </c>
      <c r="C34" s="99"/>
      <c r="D34" s="100"/>
      <c r="E34" s="93" t="s">
        <v>162</v>
      </c>
      <c r="F34" s="94"/>
      <c r="G34" s="93" t="s">
        <v>161</v>
      </c>
      <c r="H34" s="94"/>
    </row>
    <row r="35" spans="2:8" ht="21.75" customHeight="1">
      <c r="B35" s="14" t="s">
        <v>44</v>
      </c>
      <c r="C35" s="6" t="s">
        <v>69</v>
      </c>
      <c r="D35" s="10"/>
      <c r="E35" s="58"/>
      <c r="F35" s="12">
        <f>SUM(E36:E37)</f>
        <v>0</v>
      </c>
      <c r="G35" s="58"/>
      <c r="H35" s="12">
        <f>SUM(G36:G37)</f>
        <v>4279265</v>
      </c>
    </row>
    <row r="36" spans="2:8" s="18" customFormat="1" ht="21.75" customHeight="1">
      <c r="B36" s="11" t="s">
        <v>64</v>
      </c>
      <c r="C36" s="6" t="s">
        <v>54</v>
      </c>
      <c r="D36" s="10"/>
      <c r="E36" s="58">
        <v>12381623</v>
      </c>
      <c r="F36" s="45"/>
      <c r="G36" s="58">
        <v>28754011</v>
      </c>
      <c r="H36" s="45"/>
    </row>
    <row r="37" spans="2:8" s="18" customFormat="1" ht="21.75" customHeight="1">
      <c r="B37" s="11"/>
      <c r="C37" s="6" t="s">
        <v>70</v>
      </c>
      <c r="D37" s="46"/>
      <c r="E37" s="59">
        <v>-12381623</v>
      </c>
      <c r="F37" s="12"/>
      <c r="G37" s="59">
        <v>-24474746</v>
      </c>
      <c r="H37" s="12"/>
    </row>
    <row r="38" spans="2:8" ht="21.75" customHeight="1">
      <c r="B38" s="87" t="s">
        <v>120</v>
      </c>
      <c r="C38" s="88"/>
      <c r="D38" s="20"/>
      <c r="E38" s="58"/>
      <c r="F38" s="21">
        <f>F26+F35</f>
        <v>39214675</v>
      </c>
      <c r="G38" s="58"/>
      <c r="H38" s="21">
        <f>H26+H35</f>
        <v>5248595</v>
      </c>
    </row>
    <row r="39" spans="2:8" ht="21.75" customHeight="1">
      <c r="B39" s="95" t="s">
        <v>121</v>
      </c>
      <c r="C39" s="96"/>
      <c r="D39" s="20"/>
      <c r="E39" s="58"/>
      <c r="F39" s="12"/>
      <c r="G39" s="58"/>
      <c r="H39" s="12"/>
    </row>
    <row r="40" spans="2:8" ht="21.75" customHeight="1">
      <c r="B40" s="9" t="s">
        <v>0</v>
      </c>
      <c r="C40" s="6" t="s">
        <v>71</v>
      </c>
      <c r="D40" s="10"/>
      <c r="E40" s="58"/>
      <c r="F40" s="12">
        <v>0</v>
      </c>
      <c r="G40" s="58"/>
      <c r="H40" s="12">
        <v>0</v>
      </c>
    </row>
    <row r="41" spans="2:8" ht="21.75" customHeight="1">
      <c r="B41" s="9" t="s">
        <v>9</v>
      </c>
      <c r="C41" s="6" t="s">
        <v>72</v>
      </c>
      <c r="D41" s="10"/>
      <c r="E41" s="58"/>
      <c r="F41" s="42">
        <f>E42</f>
        <v>98921072</v>
      </c>
      <c r="G41" s="58"/>
      <c r="H41" s="42">
        <f>G42</f>
        <v>124312988</v>
      </c>
    </row>
    <row r="42" spans="1:8" ht="21.75" customHeight="1">
      <c r="A42" s="18"/>
      <c r="B42" s="11" t="s">
        <v>34</v>
      </c>
      <c r="C42" s="6" t="s">
        <v>95</v>
      </c>
      <c r="D42" s="10"/>
      <c r="E42" s="59">
        <v>98921072</v>
      </c>
      <c r="F42" s="42"/>
      <c r="G42" s="59">
        <v>124312988</v>
      </c>
      <c r="H42" s="42"/>
    </row>
    <row r="43" spans="1:8" ht="27" customHeight="1">
      <c r="A43" s="18"/>
      <c r="B43" s="11"/>
      <c r="C43" s="89" t="s">
        <v>163</v>
      </c>
      <c r="D43" s="90"/>
      <c r="E43" s="59"/>
      <c r="F43" s="42"/>
      <c r="G43" s="59"/>
      <c r="H43" s="42"/>
    </row>
    <row r="44" spans="2:8" ht="21.75" customHeight="1">
      <c r="B44" s="87" t="s">
        <v>29</v>
      </c>
      <c r="C44" s="88"/>
      <c r="D44" s="20"/>
      <c r="E44" s="12"/>
      <c r="F44" s="64">
        <f>SUM(F40:F41)</f>
        <v>98921072</v>
      </c>
      <c r="G44" s="12"/>
      <c r="H44" s="64">
        <f>SUM(H40:H41)</f>
        <v>124312988</v>
      </c>
    </row>
    <row r="45" spans="2:8" ht="21.75" customHeight="1" thickBot="1">
      <c r="B45" s="87" t="s">
        <v>30</v>
      </c>
      <c r="C45" s="88"/>
      <c r="D45" s="20"/>
      <c r="E45" s="12"/>
      <c r="F45" s="65">
        <f>SUM(F38,F44)</f>
        <v>138135747</v>
      </c>
      <c r="G45" s="12"/>
      <c r="H45" s="65">
        <f>SUM(H38,H44)</f>
        <v>129561583</v>
      </c>
    </row>
    <row r="46" spans="2:8" ht="9.75" customHeight="1" thickTop="1">
      <c r="B46" s="22"/>
      <c r="C46" s="16"/>
      <c r="D46" s="17"/>
      <c r="E46" s="26"/>
      <c r="F46" s="26"/>
      <c r="G46" s="26"/>
      <c r="H46" s="26"/>
    </row>
    <row r="47" spans="2:8" ht="21.75" customHeight="1">
      <c r="B47" s="97"/>
      <c r="C47" s="97"/>
      <c r="D47" s="97"/>
      <c r="E47" s="97"/>
      <c r="F47" s="97"/>
      <c r="G47" s="97"/>
      <c r="H47" s="97"/>
    </row>
    <row r="49" spans="6:8" ht="14.25">
      <c r="F49" s="24">
        <f>F24-F45</f>
        <v>0</v>
      </c>
      <c r="H49" s="24">
        <f>H24-H45</f>
        <v>0</v>
      </c>
    </row>
    <row r="50" spans="3:8" ht="14.25">
      <c r="C50" s="1">
        <f>운영!F49</f>
        <v>-25391916</v>
      </c>
      <c r="E50" s="23"/>
      <c r="F50" s="41"/>
      <c r="G50" s="23"/>
      <c r="H50" s="41"/>
    </row>
    <row r="51" spans="3:8" ht="14.25">
      <c r="C51" s="68">
        <f>E42</f>
        <v>98921072</v>
      </c>
      <c r="E51" s="23"/>
      <c r="F51" s="78">
        <f>F44-H44</f>
        <v>-25391916</v>
      </c>
      <c r="G51" s="23"/>
      <c r="H51" s="41"/>
    </row>
    <row r="52" spans="3:8" ht="14.25">
      <c r="C52" s="68">
        <f>C51-C50</f>
        <v>124312988</v>
      </c>
      <c r="E52" s="23"/>
      <c r="F52" s="41"/>
      <c r="G52" s="23"/>
      <c r="H52" s="41"/>
    </row>
    <row r="56" spans="5:8" ht="14.25">
      <c r="E56" s="40"/>
      <c r="F56" s="39"/>
      <c r="G56" s="40"/>
      <c r="H56" s="39"/>
    </row>
    <row r="57" spans="6:8" ht="14.25">
      <c r="F57" s="39"/>
      <c r="H57" s="39"/>
    </row>
  </sheetData>
  <sheetProtection/>
  <mergeCells count="18">
    <mergeCell ref="B47:H47"/>
    <mergeCell ref="B34:D34"/>
    <mergeCell ref="E34:F34"/>
    <mergeCell ref="G34:H34"/>
    <mergeCell ref="B1:H1"/>
    <mergeCell ref="B2:H2"/>
    <mergeCell ref="B3:H3"/>
    <mergeCell ref="B6:D6"/>
    <mergeCell ref="E6:F6"/>
    <mergeCell ref="B45:C45"/>
    <mergeCell ref="B44:C44"/>
    <mergeCell ref="C43:D43"/>
    <mergeCell ref="B7:C7"/>
    <mergeCell ref="B24:C24"/>
    <mergeCell ref="B25:C25"/>
    <mergeCell ref="G6:H6"/>
    <mergeCell ref="B38:C38"/>
    <mergeCell ref="B39:C39"/>
  </mergeCells>
  <printOptions horizontalCentered="1"/>
  <pageMargins left="0.3937007874015748" right="0.15748031496062992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tabSelected="1" workbookViewId="0" topLeftCell="A37">
      <selection activeCell="N53" sqref="N5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101" t="s">
        <v>57</v>
      </c>
      <c r="C1" s="101"/>
      <c r="D1" s="101"/>
      <c r="E1" s="101"/>
      <c r="F1" s="101"/>
      <c r="G1" s="101"/>
      <c r="H1" s="101"/>
    </row>
    <row r="2" spans="2:8" ht="15" customHeight="1">
      <c r="B2" s="102" t="s">
        <v>150</v>
      </c>
      <c r="C2" s="102"/>
      <c r="D2" s="102"/>
      <c r="E2" s="102"/>
      <c r="F2" s="102"/>
      <c r="G2" s="102"/>
      <c r="H2" s="102"/>
    </row>
    <row r="3" spans="2:8" ht="15" customHeight="1">
      <c r="B3" s="102" t="s">
        <v>123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170</v>
      </c>
      <c r="C5" s="3"/>
      <c r="E5" s="43"/>
      <c r="F5" s="44"/>
      <c r="G5" s="43"/>
      <c r="H5" s="44" t="s">
        <v>33</v>
      </c>
    </row>
    <row r="6" spans="2:8" ht="39.75" customHeight="1">
      <c r="B6" s="98" t="s">
        <v>25</v>
      </c>
      <c r="C6" s="99"/>
      <c r="D6" s="100"/>
      <c r="E6" s="93" t="s">
        <v>148</v>
      </c>
      <c r="F6" s="100"/>
      <c r="G6" s="93" t="s">
        <v>160</v>
      </c>
      <c r="H6" s="100"/>
    </row>
    <row r="7" spans="2:8" ht="20.25" customHeight="1">
      <c r="B7" s="9" t="s">
        <v>0</v>
      </c>
      <c r="C7" s="27" t="s">
        <v>73</v>
      </c>
      <c r="E7" s="76"/>
      <c r="F7" s="12">
        <f>SUM(E8:E10)</f>
        <v>363418505</v>
      </c>
      <c r="G7" s="76"/>
      <c r="H7" s="12">
        <f>SUM(G8:G10)</f>
        <v>296456782</v>
      </c>
    </row>
    <row r="8" spans="2:8" ht="20.25" customHeight="1">
      <c r="B8" s="11" t="s">
        <v>1</v>
      </c>
      <c r="C8" s="27" t="s">
        <v>106</v>
      </c>
      <c r="E8" s="12">
        <v>201329626</v>
      </c>
      <c r="F8" s="12"/>
      <c r="G8" s="12">
        <v>138391000</v>
      </c>
      <c r="H8" s="12"/>
    </row>
    <row r="9" spans="2:8" ht="20.25" customHeight="1">
      <c r="B9" s="11" t="s">
        <v>2</v>
      </c>
      <c r="C9" s="27" t="s">
        <v>107</v>
      </c>
      <c r="E9" s="69">
        <v>93074429</v>
      </c>
      <c r="F9" s="12"/>
      <c r="G9" s="69">
        <v>72808000</v>
      </c>
      <c r="H9" s="12"/>
    </row>
    <row r="10" spans="2:8" ht="20.25" customHeight="1">
      <c r="B10" s="11" t="s">
        <v>3</v>
      </c>
      <c r="C10" s="27" t="s">
        <v>108</v>
      </c>
      <c r="E10" s="69">
        <v>69014450</v>
      </c>
      <c r="F10" s="12"/>
      <c r="G10" s="69">
        <v>85257782</v>
      </c>
      <c r="H10" s="12"/>
    </row>
    <row r="11" spans="2:8" ht="20.25" customHeight="1">
      <c r="B11" s="9" t="s">
        <v>44</v>
      </c>
      <c r="C11" s="6" t="s">
        <v>74</v>
      </c>
      <c r="D11" s="10"/>
      <c r="E11" s="69"/>
      <c r="F11" s="12">
        <f>SUM(E12:E41)</f>
        <v>386817631</v>
      </c>
      <c r="G11" s="69"/>
      <c r="H11" s="12">
        <f>SUM(G12:G41)</f>
        <v>318376611</v>
      </c>
    </row>
    <row r="12" spans="2:8" ht="20.25" customHeight="1">
      <c r="B12" s="11" t="s">
        <v>34</v>
      </c>
      <c r="C12" s="6" t="s">
        <v>75</v>
      </c>
      <c r="D12" s="48"/>
      <c r="E12" s="69">
        <v>132341243</v>
      </c>
      <c r="F12" s="42"/>
      <c r="G12" s="69">
        <v>118373508</v>
      </c>
      <c r="H12" s="42"/>
    </row>
    <row r="13" spans="2:8" ht="20.25" customHeight="1">
      <c r="B13" s="11" t="s">
        <v>100</v>
      </c>
      <c r="C13" s="6" t="s">
        <v>32</v>
      </c>
      <c r="D13" s="10"/>
      <c r="E13" s="69">
        <v>9914419</v>
      </c>
      <c r="F13" s="42"/>
      <c r="G13" s="69">
        <v>11629942</v>
      </c>
      <c r="H13" s="42"/>
    </row>
    <row r="14" spans="2:8" ht="20.25" customHeight="1">
      <c r="B14" s="11" t="s">
        <v>3</v>
      </c>
      <c r="C14" s="6" t="s">
        <v>124</v>
      </c>
      <c r="D14" s="10"/>
      <c r="E14" s="69">
        <v>0</v>
      </c>
      <c r="F14" s="42"/>
      <c r="G14" s="69">
        <v>5060000</v>
      </c>
      <c r="H14" s="42"/>
    </row>
    <row r="15" spans="2:8" ht="20.25" customHeight="1">
      <c r="B15" s="11" t="s">
        <v>4</v>
      </c>
      <c r="C15" s="6" t="s">
        <v>76</v>
      </c>
      <c r="D15" s="46"/>
      <c r="E15" s="79">
        <v>8121000</v>
      </c>
      <c r="F15" s="12"/>
      <c r="G15" s="79">
        <v>7200000</v>
      </c>
      <c r="H15" s="12"/>
    </row>
    <row r="16" spans="2:8" ht="20.25" customHeight="1">
      <c r="B16" s="11" t="s">
        <v>5</v>
      </c>
      <c r="C16" s="6" t="s">
        <v>77</v>
      </c>
      <c r="D16" s="46"/>
      <c r="E16" s="79">
        <v>1229564</v>
      </c>
      <c r="F16" s="13"/>
      <c r="G16" s="79">
        <v>1782610</v>
      </c>
      <c r="H16" s="13"/>
    </row>
    <row r="17" spans="2:8" ht="20.25" customHeight="1">
      <c r="B17" s="11" t="s">
        <v>6</v>
      </c>
      <c r="C17" s="6" t="s">
        <v>125</v>
      </c>
      <c r="D17" s="46"/>
      <c r="E17" s="77">
        <v>4239310</v>
      </c>
      <c r="F17" s="13"/>
      <c r="G17" s="77">
        <v>1472520</v>
      </c>
      <c r="H17" s="13"/>
    </row>
    <row r="18" spans="2:8" ht="20.25" customHeight="1">
      <c r="B18" s="11" t="s">
        <v>7</v>
      </c>
      <c r="C18" s="6" t="s">
        <v>109</v>
      </c>
      <c r="D18" s="46"/>
      <c r="E18" s="77">
        <v>153070</v>
      </c>
      <c r="F18" s="13"/>
      <c r="G18" s="77">
        <v>527040</v>
      </c>
      <c r="H18" s="13"/>
    </row>
    <row r="19" spans="2:8" s="18" customFormat="1" ht="20.25" customHeight="1">
      <c r="B19" s="11" t="s">
        <v>8</v>
      </c>
      <c r="C19" s="6" t="s">
        <v>49</v>
      </c>
      <c r="D19" s="46"/>
      <c r="E19" s="47">
        <v>49608935</v>
      </c>
      <c r="F19" s="49"/>
      <c r="G19" s="47">
        <v>50008826</v>
      </c>
      <c r="H19" s="49"/>
    </row>
    <row r="20" spans="2:8" s="18" customFormat="1" ht="20.25" customHeight="1">
      <c r="B20" s="11" t="s">
        <v>31</v>
      </c>
      <c r="C20" s="6" t="s">
        <v>126</v>
      </c>
      <c r="D20" s="46"/>
      <c r="E20" s="47">
        <v>2787000</v>
      </c>
      <c r="F20" s="49"/>
      <c r="G20" s="47">
        <v>952600</v>
      </c>
      <c r="H20" s="49"/>
    </row>
    <row r="21" spans="2:8" ht="20.25" customHeight="1">
      <c r="B21" s="11" t="s">
        <v>35</v>
      </c>
      <c r="C21" s="6" t="s">
        <v>78</v>
      </c>
      <c r="D21" s="46"/>
      <c r="E21" s="79">
        <v>11950044</v>
      </c>
      <c r="F21" s="12"/>
      <c r="G21" s="79">
        <v>14757882</v>
      </c>
      <c r="H21" s="12"/>
    </row>
    <row r="22" spans="2:8" ht="20.25" customHeight="1">
      <c r="B22" s="11" t="s">
        <v>43</v>
      </c>
      <c r="C22" s="6" t="s">
        <v>79</v>
      </c>
      <c r="D22" s="80"/>
      <c r="E22" s="79">
        <v>9324206</v>
      </c>
      <c r="F22" s="53"/>
      <c r="G22" s="79">
        <v>11554560</v>
      </c>
      <c r="H22" s="53"/>
    </row>
    <row r="23" spans="2:8" ht="20.25" customHeight="1">
      <c r="B23" s="11" t="s">
        <v>110</v>
      </c>
      <c r="C23" s="6" t="s">
        <v>167</v>
      </c>
      <c r="D23" s="80"/>
      <c r="E23" s="79">
        <v>1800000</v>
      </c>
      <c r="F23" s="53"/>
      <c r="G23" s="79">
        <v>0</v>
      </c>
      <c r="H23" s="53"/>
    </row>
    <row r="24" spans="2:8" ht="20.25" customHeight="1">
      <c r="B24" s="11" t="s">
        <v>12</v>
      </c>
      <c r="C24" s="6" t="s">
        <v>127</v>
      </c>
      <c r="D24" s="1"/>
      <c r="E24" s="12">
        <v>143120</v>
      </c>
      <c r="F24" s="53"/>
      <c r="G24" s="12">
        <v>328000</v>
      </c>
      <c r="H24" s="53"/>
    </row>
    <row r="25" spans="2:8" ht="20.25" customHeight="1">
      <c r="B25" s="11" t="s">
        <v>84</v>
      </c>
      <c r="C25" s="6" t="s">
        <v>128</v>
      </c>
      <c r="D25" s="1"/>
      <c r="E25" s="12">
        <v>2100000</v>
      </c>
      <c r="F25" s="53"/>
      <c r="G25" s="12">
        <v>1500000</v>
      </c>
      <c r="H25" s="53"/>
    </row>
    <row r="26" spans="2:8" ht="20.25" customHeight="1">
      <c r="B26" s="11" t="s">
        <v>85</v>
      </c>
      <c r="C26" s="6" t="s">
        <v>82</v>
      </c>
      <c r="D26" s="10"/>
      <c r="E26" s="12">
        <v>0</v>
      </c>
      <c r="F26" s="13"/>
      <c r="G26" s="12">
        <v>753000</v>
      </c>
      <c r="H26" s="13"/>
    </row>
    <row r="27" spans="2:8" ht="20.25" customHeight="1">
      <c r="B27" s="11" t="s">
        <v>86</v>
      </c>
      <c r="C27" s="6" t="s">
        <v>81</v>
      </c>
      <c r="D27" s="10"/>
      <c r="E27" s="12">
        <v>2525500</v>
      </c>
      <c r="F27" s="13"/>
      <c r="G27" s="12">
        <v>3574290</v>
      </c>
      <c r="H27" s="13"/>
    </row>
    <row r="28" spans="2:8" ht="20.25" customHeight="1">
      <c r="B28" s="11" t="s">
        <v>111</v>
      </c>
      <c r="C28" s="6" t="s">
        <v>80</v>
      </c>
      <c r="D28" s="10"/>
      <c r="E28" s="12">
        <v>944000</v>
      </c>
      <c r="F28" s="53"/>
      <c r="G28" s="12">
        <v>1000000</v>
      </c>
      <c r="H28" s="53"/>
    </row>
    <row r="29" spans="2:8" ht="20.25" customHeight="1">
      <c r="B29" s="11" t="s">
        <v>133</v>
      </c>
      <c r="C29" s="6" t="s">
        <v>48</v>
      </c>
      <c r="D29" s="46"/>
      <c r="E29" s="12">
        <v>558068</v>
      </c>
      <c r="F29" s="45"/>
      <c r="G29" s="12">
        <v>1088800</v>
      </c>
      <c r="H29" s="45"/>
    </row>
    <row r="30" spans="2:8" ht="20.25" customHeight="1">
      <c r="B30" s="11" t="s">
        <v>134</v>
      </c>
      <c r="C30" s="6" t="s">
        <v>154</v>
      </c>
      <c r="D30" s="46"/>
      <c r="E30" s="12">
        <v>59611382</v>
      </c>
      <c r="F30" s="45"/>
      <c r="G30" s="12">
        <v>0</v>
      </c>
      <c r="H30" s="45"/>
    </row>
    <row r="31" spans="2:8" ht="20.25" customHeight="1">
      <c r="B31" s="11" t="s">
        <v>135</v>
      </c>
      <c r="C31" s="6" t="s">
        <v>83</v>
      </c>
      <c r="D31" s="46"/>
      <c r="E31" s="12">
        <v>11661054</v>
      </c>
      <c r="F31" s="45"/>
      <c r="G31" s="12">
        <v>9880006</v>
      </c>
      <c r="H31" s="45"/>
    </row>
    <row r="32" spans="2:8" ht="9.75" customHeight="1">
      <c r="B32" s="15"/>
      <c r="C32" s="82"/>
      <c r="D32" s="83"/>
      <c r="E32" s="84"/>
      <c r="F32" s="84"/>
      <c r="G32" s="84"/>
      <c r="H32" s="84"/>
    </row>
    <row r="33" spans="2:8" ht="21.75" customHeight="1">
      <c r="B33" s="19" t="s">
        <v>168</v>
      </c>
      <c r="C33" s="70"/>
      <c r="D33" s="20"/>
      <c r="E33" s="71"/>
      <c r="F33" s="71"/>
      <c r="G33" s="71"/>
      <c r="H33" s="71"/>
    </row>
    <row r="34" spans="2:8" ht="21.75" customHeight="1">
      <c r="B34" s="19" t="s">
        <v>169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170</v>
      </c>
      <c r="C35" s="3"/>
      <c r="E35" s="43"/>
      <c r="F35" s="44"/>
      <c r="G35" s="43"/>
      <c r="H35" s="44"/>
    </row>
    <row r="36" spans="2:8" ht="39.75" customHeight="1">
      <c r="B36" s="98" t="s">
        <v>25</v>
      </c>
      <c r="C36" s="99"/>
      <c r="D36" s="100"/>
      <c r="E36" s="93" t="s">
        <v>171</v>
      </c>
      <c r="F36" s="94"/>
      <c r="G36" s="93" t="s">
        <v>172</v>
      </c>
      <c r="H36" s="94"/>
    </row>
    <row r="37" spans="2:8" s="18" customFormat="1" ht="20.25" customHeight="1">
      <c r="B37" s="11" t="s">
        <v>136</v>
      </c>
      <c r="C37" s="6" t="s">
        <v>97</v>
      </c>
      <c r="D37" s="46"/>
      <c r="E37" s="12">
        <v>57716596</v>
      </c>
      <c r="F37" s="45"/>
      <c r="G37" s="12">
        <v>59909282</v>
      </c>
      <c r="H37" s="45"/>
    </row>
    <row r="38" spans="2:8" s="18" customFormat="1" ht="20.25" customHeight="1">
      <c r="B38" s="11" t="s">
        <v>137</v>
      </c>
      <c r="C38" s="6" t="s">
        <v>147</v>
      </c>
      <c r="D38" s="46"/>
      <c r="E38" s="12">
        <v>6554620</v>
      </c>
      <c r="F38" s="45"/>
      <c r="G38" s="12">
        <v>1189869</v>
      </c>
      <c r="H38" s="45"/>
    </row>
    <row r="39" spans="2:8" s="18" customFormat="1" ht="20.25" customHeight="1">
      <c r="B39" s="11" t="s">
        <v>138</v>
      </c>
      <c r="C39" s="6" t="s">
        <v>98</v>
      </c>
      <c r="D39" s="46"/>
      <c r="E39" s="12">
        <v>3000000</v>
      </c>
      <c r="F39" s="45"/>
      <c r="G39" s="12">
        <v>3096500</v>
      </c>
      <c r="H39" s="45"/>
    </row>
    <row r="40" spans="2:8" s="18" customFormat="1" ht="20.25" customHeight="1">
      <c r="B40" s="11" t="s">
        <v>155</v>
      </c>
      <c r="C40" s="6" t="s">
        <v>129</v>
      </c>
      <c r="D40" s="10"/>
      <c r="E40" s="69">
        <v>8126300</v>
      </c>
      <c r="F40" s="45"/>
      <c r="G40" s="69">
        <v>5270000</v>
      </c>
      <c r="H40" s="45"/>
    </row>
    <row r="41" spans="2:8" s="18" customFormat="1" ht="20.25" customHeight="1">
      <c r="B41" s="11" t="s">
        <v>156</v>
      </c>
      <c r="C41" s="6" t="s">
        <v>139</v>
      </c>
      <c r="D41" s="10"/>
      <c r="E41" s="69">
        <v>2408200</v>
      </c>
      <c r="F41" s="45"/>
      <c r="G41" s="69">
        <v>7467376</v>
      </c>
      <c r="H41" s="45"/>
    </row>
    <row r="42" spans="2:8" s="18" customFormat="1" ht="20.25" customHeight="1">
      <c r="B42" s="14" t="s">
        <v>45</v>
      </c>
      <c r="C42" s="6" t="s">
        <v>140</v>
      </c>
      <c r="D42" s="46"/>
      <c r="E42" s="69"/>
      <c r="F42" s="66">
        <f>F7-F11</f>
        <v>-23399126</v>
      </c>
      <c r="G42" s="69"/>
      <c r="H42" s="66">
        <f>H7-H11</f>
        <v>-21919829</v>
      </c>
    </row>
    <row r="43" spans="2:8" ht="20.25" customHeight="1">
      <c r="B43" s="14" t="s">
        <v>40</v>
      </c>
      <c r="C43" s="6" t="s">
        <v>141</v>
      </c>
      <c r="D43" s="20"/>
      <c r="E43" s="12"/>
      <c r="F43" s="12">
        <f>SUM(E44:E45)</f>
        <v>1583007</v>
      </c>
      <c r="G43" s="12"/>
      <c r="H43" s="12">
        <f>SUM(G44:G45)</f>
        <v>636527</v>
      </c>
    </row>
    <row r="44" spans="2:8" ht="20.25" customHeight="1">
      <c r="B44" s="11" t="s">
        <v>34</v>
      </c>
      <c r="C44" s="6" t="s">
        <v>142</v>
      </c>
      <c r="D44" s="20"/>
      <c r="E44" s="12">
        <v>937586</v>
      </c>
      <c r="F44" s="12"/>
      <c r="G44" s="12">
        <v>617649</v>
      </c>
      <c r="H44" s="12"/>
    </row>
    <row r="45" spans="2:8" ht="20.25" customHeight="1">
      <c r="B45" s="11" t="s">
        <v>2</v>
      </c>
      <c r="C45" s="6" t="s">
        <v>143</v>
      </c>
      <c r="D45" s="10"/>
      <c r="E45" s="12">
        <v>645421</v>
      </c>
      <c r="F45" s="12"/>
      <c r="G45" s="12">
        <v>18878</v>
      </c>
      <c r="H45" s="12"/>
    </row>
    <row r="46" spans="2:8" ht="20.25" customHeight="1">
      <c r="B46" s="14" t="s">
        <v>50</v>
      </c>
      <c r="C46" s="6" t="s">
        <v>144</v>
      </c>
      <c r="D46" s="10"/>
      <c r="E46" s="12"/>
      <c r="F46" s="12">
        <f>SUM(E47:E48)</f>
        <v>3575797</v>
      </c>
      <c r="G46" s="12"/>
      <c r="H46" s="12">
        <f>SUM(G47:G48)</f>
        <v>8570018</v>
      </c>
    </row>
    <row r="47" spans="2:8" ht="20.25" customHeight="1">
      <c r="B47" s="11" t="s">
        <v>112</v>
      </c>
      <c r="C47" s="6" t="s">
        <v>145</v>
      </c>
      <c r="D47" s="10"/>
      <c r="E47" s="12">
        <v>3575797</v>
      </c>
      <c r="F47" s="12"/>
      <c r="G47" s="12">
        <v>8565088</v>
      </c>
      <c r="H47" s="12"/>
    </row>
    <row r="48" spans="2:8" ht="20.25" customHeight="1">
      <c r="B48" s="11" t="s">
        <v>2</v>
      </c>
      <c r="C48" s="6" t="s">
        <v>146</v>
      </c>
      <c r="D48" s="10"/>
      <c r="E48" s="12">
        <v>0</v>
      </c>
      <c r="F48" s="12"/>
      <c r="G48" s="12">
        <v>4930</v>
      </c>
      <c r="H48" s="12"/>
    </row>
    <row r="49" spans="2:8" ht="20.25" customHeight="1" thickBot="1">
      <c r="B49" s="14" t="s">
        <v>51</v>
      </c>
      <c r="C49" s="6" t="s">
        <v>176</v>
      </c>
      <c r="D49" s="20"/>
      <c r="E49" s="12"/>
      <c r="F49" s="65">
        <f>SUM(F42,F43,-F46)</f>
        <v>-25391916</v>
      </c>
      <c r="G49" s="12"/>
      <c r="H49" s="65">
        <f>SUM(H42,H43,-H46)</f>
        <v>-29853320</v>
      </c>
    </row>
    <row r="50" spans="2:8" ht="5.25" customHeight="1" thickTop="1">
      <c r="B50" s="22"/>
      <c r="C50" s="16"/>
      <c r="D50" s="17"/>
      <c r="E50" s="26"/>
      <c r="F50" s="26"/>
      <c r="G50" s="26"/>
      <c r="H50" s="26"/>
    </row>
    <row r="52" spans="6:8" ht="14.25">
      <c r="F52" s="24">
        <f>F49-재무!E42</f>
        <v>-124312988</v>
      </c>
      <c r="H52" s="24">
        <f>H49-재무!G42</f>
        <v>-154166308</v>
      </c>
    </row>
    <row r="53" spans="5:8" ht="14.25">
      <c r="E53" s="23"/>
      <c r="F53" s="41"/>
      <c r="G53" s="23"/>
      <c r="H53" s="41"/>
    </row>
    <row r="54" spans="5:8" ht="14.25">
      <c r="E54" s="23"/>
      <c r="F54" s="41"/>
      <c r="G54" s="23"/>
      <c r="H54" s="41"/>
    </row>
    <row r="55" spans="5:8" ht="14.25">
      <c r="E55" s="23"/>
      <c r="F55" s="41"/>
      <c r="G55" s="23"/>
      <c r="H55" s="41"/>
    </row>
    <row r="59" spans="5:8" ht="14.25">
      <c r="E59" s="40"/>
      <c r="F59" s="39"/>
      <c r="G59" s="40"/>
      <c r="H59" s="39"/>
    </row>
    <row r="60" spans="6:8" ht="14.25">
      <c r="F60" s="39"/>
      <c r="H60" s="39"/>
    </row>
  </sheetData>
  <sheetProtection/>
  <mergeCells count="9">
    <mergeCell ref="B36:D36"/>
    <mergeCell ref="E36:F36"/>
    <mergeCell ref="G36:H36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28">
      <selection activeCell="L8" sqref="L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101" t="s">
        <v>53</v>
      </c>
      <c r="C1" s="101"/>
      <c r="D1" s="101"/>
      <c r="E1" s="101"/>
      <c r="F1" s="101"/>
      <c r="G1" s="101"/>
      <c r="H1" s="101"/>
    </row>
    <row r="2" spans="2:8" ht="15" customHeight="1">
      <c r="B2" s="102" t="s">
        <v>150</v>
      </c>
      <c r="C2" s="102"/>
      <c r="D2" s="102"/>
      <c r="E2" s="102"/>
      <c r="F2" s="102"/>
      <c r="G2" s="102"/>
      <c r="H2" s="102"/>
    </row>
    <row r="3" spans="2:8" ht="15" customHeight="1">
      <c r="B3" s="102" t="s">
        <v>123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151</v>
      </c>
      <c r="C5" s="3"/>
      <c r="E5" s="43"/>
      <c r="F5" s="44"/>
      <c r="G5" s="43"/>
      <c r="H5" s="44" t="s">
        <v>33</v>
      </c>
    </row>
    <row r="6" spans="2:8" ht="39.75" customHeight="1">
      <c r="B6" s="98" t="s">
        <v>25</v>
      </c>
      <c r="C6" s="99"/>
      <c r="D6" s="100"/>
      <c r="E6" s="93" t="s">
        <v>148</v>
      </c>
      <c r="F6" s="100"/>
      <c r="G6" s="93" t="s">
        <v>160</v>
      </c>
      <c r="H6" s="100"/>
    </row>
    <row r="7" spans="2:8" ht="21.75" customHeight="1">
      <c r="B7" s="36" t="s">
        <v>0</v>
      </c>
      <c r="C7" s="29" t="s">
        <v>87</v>
      </c>
      <c r="E7" s="30"/>
      <c r="F7" s="34">
        <f>+E8+E9+E13+E14</f>
        <v>57436477</v>
      </c>
      <c r="G7" s="30"/>
      <c r="H7" s="34">
        <f>+G8+G9+G13+G14</f>
        <v>26972272</v>
      </c>
    </row>
    <row r="8" spans="2:8" ht="21.75" customHeight="1">
      <c r="B8" s="28" t="s">
        <v>1</v>
      </c>
      <c r="C8" s="29" t="s">
        <v>101</v>
      </c>
      <c r="E8" s="32">
        <f>운영!F49</f>
        <v>-25391916</v>
      </c>
      <c r="F8" s="38"/>
      <c r="G8" s="32">
        <f>운영!H49</f>
        <v>-29853320</v>
      </c>
      <c r="H8" s="38"/>
    </row>
    <row r="9" spans="2:8" ht="21.75" customHeight="1">
      <c r="B9" s="28" t="s">
        <v>2</v>
      </c>
      <c r="C9" s="29" t="s">
        <v>15</v>
      </c>
      <c r="D9" s="5"/>
      <c r="E9" s="51">
        <f>SUM(E10:E12)</f>
        <v>63099151</v>
      </c>
      <c r="F9" s="38"/>
      <c r="G9" s="51">
        <f>SUM(G10:G12)</f>
        <v>68532977</v>
      </c>
      <c r="H9" s="38"/>
    </row>
    <row r="10" spans="2:8" ht="21.75" customHeight="1">
      <c r="B10" s="33" t="s">
        <v>36</v>
      </c>
      <c r="C10" s="29" t="s">
        <v>16</v>
      </c>
      <c r="E10" s="38">
        <v>49608935</v>
      </c>
      <c r="F10" s="38"/>
      <c r="G10" s="38">
        <v>50008826</v>
      </c>
      <c r="H10" s="38"/>
    </row>
    <row r="11" spans="2:8" ht="21.75" customHeight="1">
      <c r="B11" s="33" t="s">
        <v>37</v>
      </c>
      <c r="C11" s="29" t="s">
        <v>32</v>
      </c>
      <c r="E11" s="52">
        <v>9914419</v>
      </c>
      <c r="F11" s="38"/>
      <c r="G11" s="52">
        <v>9959063</v>
      </c>
      <c r="H11" s="38"/>
    </row>
    <row r="12" spans="2:8" ht="21.75" customHeight="1">
      <c r="B12" s="33" t="s">
        <v>114</v>
      </c>
      <c r="C12" s="29" t="s">
        <v>113</v>
      </c>
      <c r="E12" s="52">
        <v>3575797</v>
      </c>
      <c r="F12" s="38"/>
      <c r="G12" s="52">
        <v>8565088</v>
      </c>
      <c r="H12" s="38"/>
    </row>
    <row r="13" spans="2:8" ht="21.75" customHeight="1">
      <c r="B13" s="28" t="s">
        <v>3</v>
      </c>
      <c r="C13" s="29" t="s">
        <v>17</v>
      </c>
      <c r="D13" s="10"/>
      <c r="E13" s="50">
        <v>0</v>
      </c>
      <c r="F13" s="38"/>
      <c r="G13" s="50">
        <v>0</v>
      </c>
      <c r="H13" s="38"/>
    </row>
    <row r="14" spans="2:8" ht="21.75" customHeight="1">
      <c r="B14" s="28" t="s">
        <v>4</v>
      </c>
      <c r="C14" s="60" t="s">
        <v>99</v>
      </c>
      <c r="D14" s="10"/>
      <c r="E14" s="32">
        <f>SUM(E15:E22)</f>
        <v>19729242</v>
      </c>
      <c r="F14" s="38"/>
      <c r="G14" s="32">
        <f>SUM(G15:G22)</f>
        <v>-11707385</v>
      </c>
      <c r="H14" s="38"/>
    </row>
    <row r="15" spans="2:8" ht="21.75" customHeight="1">
      <c r="B15" s="33" t="s">
        <v>36</v>
      </c>
      <c r="C15" s="29" t="s">
        <v>115</v>
      </c>
      <c r="D15" s="10"/>
      <c r="E15" s="34">
        <v>-63000</v>
      </c>
      <c r="F15" s="38"/>
      <c r="G15" s="34">
        <v>60840</v>
      </c>
      <c r="H15" s="38"/>
    </row>
    <row r="16" spans="2:8" ht="21.75" customHeight="1">
      <c r="B16" s="37" t="s">
        <v>37</v>
      </c>
      <c r="C16" s="29" t="s">
        <v>88</v>
      </c>
      <c r="D16" s="10"/>
      <c r="E16" s="34">
        <v>-229689</v>
      </c>
      <c r="F16" s="38"/>
      <c r="G16" s="34">
        <v>-12200</v>
      </c>
      <c r="H16" s="38"/>
    </row>
    <row r="17" spans="2:8" ht="21.75" customHeight="1">
      <c r="B17" s="33" t="s">
        <v>38</v>
      </c>
      <c r="C17" s="29" t="s">
        <v>89</v>
      </c>
      <c r="D17" s="10"/>
      <c r="E17" s="34">
        <v>-7940</v>
      </c>
      <c r="F17" s="38"/>
      <c r="G17" s="34">
        <v>540</v>
      </c>
      <c r="H17" s="38"/>
    </row>
    <row r="18" spans="2:8" ht="21.75" customHeight="1">
      <c r="B18" s="33" t="s">
        <v>39</v>
      </c>
      <c r="C18" s="29" t="s">
        <v>52</v>
      </c>
      <c r="D18" s="10"/>
      <c r="E18" s="34">
        <v>31969336</v>
      </c>
      <c r="F18" s="38"/>
      <c r="G18" s="34">
        <v>-1102358</v>
      </c>
      <c r="H18" s="38"/>
    </row>
    <row r="19" spans="2:8" ht="21.75" customHeight="1">
      <c r="B19" s="33" t="s">
        <v>116</v>
      </c>
      <c r="C19" s="29" t="s">
        <v>90</v>
      </c>
      <c r="D19" s="10"/>
      <c r="E19" s="34">
        <v>-97630</v>
      </c>
      <c r="F19" s="38"/>
      <c r="G19" s="34">
        <v>90330</v>
      </c>
      <c r="H19" s="38"/>
    </row>
    <row r="20" spans="2:8" ht="21.75" customHeight="1">
      <c r="B20" s="33" t="s">
        <v>117</v>
      </c>
      <c r="C20" s="29" t="s">
        <v>165</v>
      </c>
      <c r="D20" s="10"/>
      <c r="E20" s="34">
        <v>6373639</v>
      </c>
      <c r="F20" s="38"/>
      <c r="G20" s="34">
        <v>176640</v>
      </c>
      <c r="H20" s="38"/>
    </row>
    <row r="21" spans="2:8" ht="21.75" customHeight="1">
      <c r="B21" s="33" t="s">
        <v>131</v>
      </c>
      <c r="C21" s="29" t="s">
        <v>157</v>
      </c>
      <c r="D21" s="10"/>
      <c r="E21" s="34">
        <v>-26286807</v>
      </c>
      <c r="F21" s="38"/>
      <c r="G21" s="52">
        <v>0</v>
      </c>
      <c r="H21" s="38"/>
    </row>
    <row r="22" spans="2:8" ht="21.75" customHeight="1">
      <c r="B22" s="33" t="s">
        <v>164</v>
      </c>
      <c r="C22" s="29" t="s">
        <v>166</v>
      </c>
      <c r="D22" s="10"/>
      <c r="E22" s="34">
        <v>8071333</v>
      </c>
      <c r="F22" s="38"/>
      <c r="G22" s="34">
        <v>-10921177</v>
      </c>
      <c r="H22" s="38"/>
    </row>
    <row r="23" spans="2:8" ht="21.75" customHeight="1">
      <c r="B23" s="35" t="s">
        <v>18</v>
      </c>
      <c r="C23" s="29" t="s">
        <v>19</v>
      </c>
      <c r="D23" s="10"/>
      <c r="E23" s="38"/>
      <c r="F23" s="34">
        <f>+E24+E26</f>
        <v>-23839054</v>
      </c>
      <c r="G23" s="38"/>
      <c r="H23" s="34">
        <f>+G24+G26</f>
        <v>-23845478</v>
      </c>
    </row>
    <row r="24" spans="2:8" ht="21.75" customHeight="1">
      <c r="B24" s="28" t="s">
        <v>1</v>
      </c>
      <c r="C24" s="29" t="s">
        <v>20</v>
      </c>
      <c r="D24" s="10"/>
      <c r="E24" s="50">
        <f>SUM(E25:E25)</f>
        <v>0</v>
      </c>
      <c r="F24" s="38"/>
      <c r="G24" s="50">
        <f>SUM(G25:G25)</f>
        <v>1110322</v>
      </c>
      <c r="H24" s="38"/>
    </row>
    <row r="25" spans="2:8" ht="21.75" customHeight="1">
      <c r="B25" s="31" t="s">
        <v>36</v>
      </c>
      <c r="C25" s="29" t="s">
        <v>91</v>
      </c>
      <c r="D25" s="10"/>
      <c r="E25" s="52">
        <v>0</v>
      </c>
      <c r="F25" s="38"/>
      <c r="G25" s="52">
        <v>1110322</v>
      </c>
      <c r="H25" s="38"/>
    </row>
    <row r="26" spans="2:8" ht="21.75" customHeight="1">
      <c r="B26" s="28" t="s">
        <v>2</v>
      </c>
      <c r="C26" s="29" t="s">
        <v>21</v>
      </c>
      <c r="D26" s="1"/>
      <c r="E26" s="32">
        <f>-SUM(E27:E35)</f>
        <v>-23839054</v>
      </c>
      <c r="F26" s="61"/>
      <c r="G26" s="32">
        <f>-SUM(G27:G34)</f>
        <v>-24955800</v>
      </c>
      <c r="H26" s="61"/>
    </row>
    <row r="27" spans="2:8" ht="21.75" customHeight="1">
      <c r="B27" s="31" t="s">
        <v>36</v>
      </c>
      <c r="C27" s="29" t="s">
        <v>118</v>
      </c>
      <c r="D27" s="1"/>
      <c r="E27" s="52">
        <v>1255654</v>
      </c>
      <c r="F27" s="61"/>
      <c r="G27" s="52">
        <v>0</v>
      </c>
      <c r="H27" s="61"/>
    </row>
    <row r="28" spans="2:8" ht="21.75" customHeight="1">
      <c r="B28" s="31" t="s">
        <v>119</v>
      </c>
      <c r="C28" s="29" t="s">
        <v>130</v>
      </c>
      <c r="D28" s="10"/>
      <c r="E28" s="52">
        <v>0</v>
      </c>
      <c r="F28" s="38"/>
      <c r="G28" s="52">
        <v>23956800</v>
      </c>
      <c r="H28" s="38"/>
    </row>
    <row r="29" spans="2:8" ht="21.75" customHeight="1">
      <c r="B29" s="31" t="s">
        <v>38</v>
      </c>
      <c r="C29" s="29" t="s">
        <v>104</v>
      </c>
      <c r="D29" s="1"/>
      <c r="E29" s="34">
        <v>15107400</v>
      </c>
      <c r="F29" s="61"/>
      <c r="G29" s="34">
        <v>999000</v>
      </c>
      <c r="H29" s="61"/>
    </row>
    <row r="30" spans="2:8" ht="9.75" customHeight="1">
      <c r="B30" s="85"/>
      <c r="C30" s="86"/>
      <c r="D30" s="17"/>
      <c r="E30" s="32"/>
      <c r="F30" s="51"/>
      <c r="G30" s="32"/>
      <c r="H30" s="51"/>
    </row>
    <row r="31" spans="2:8" ht="21.75" customHeight="1">
      <c r="B31" s="19" t="s">
        <v>168</v>
      </c>
      <c r="C31" s="70"/>
      <c r="D31" s="20"/>
      <c r="E31" s="71"/>
      <c r="F31" s="71"/>
      <c r="G31" s="71"/>
      <c r="H31" s="71"/>
    </row>
    <row r="32" spans="2:8" ht="21.75" customHeight="1">
      <c r="B32" s="19" t="s">
        <v>173</v>
      </c>
      <c r="C32" s="70"/>
      <c r="D32" s="20"/>
      <c r="E32" s="71"/>
      <c r="F32" s="71"/>
      <c r="G32" s="71"/>
      <c r="H32" s="71"/>
    </row>
    <row r="33" spans="2:8" ht="21.75" customHeight="1">
      <c r="B33" s="2" t="s">
        <v>151</v>
      </c>
      <c r="C33" s="3"/>
      <c r="E33" s="43"/>
      <c r="F33" s="44"/>
      <c r="G33" s="43"/>
      <c r="H33" s="44"/>
    </row>
    <row r="34" spans="2:8" ht="39.75" customHeight="1">
      <c r="B34" s="98" t="s">
        <v>25</v>
      </c>
      <c r="C34" s="99"/>
      <c r="D34" s="100"/>
      <c r="E34" s="93" t="s">
        <v>174</v>
      </c>
      <c r="F34" s="94"/>
      <c r="G34" s="93" t="s">
        <v>175</v>
      </c>
      <c r="H34" s="94"/>
    </row>
    <row r="35" spans="2:8" ht="21.75" customHeight="1">
      <c r="B35" s="31" t="s">
        <v>159</v>
      </c>
      <c r="C35" s="29" t="s">
        <v>158</v>
      </c>
      <c r="D35" s="1"/>
      <c r="E35" s="34">
        <v>7476000</v>
      </c>
      <c r="F35" s="61"/>
      <c r="G35" s="52">
        <v>0</v>
      </c>
      <c r="H35" s="61"/>
    </row>
    <row r="36" spans="2:8" ht="21.75" customHeight="1">
      <c r="B36" s="36" t="s">
        <v>10</v>
      </c>
      <c r="C36" s="29" t="s">
        <v>22</v>
      </c>
      <c r="D36" s="10"/>
      <c r="E36" s="67"/>
      <c r="F36" s="52">
        <f>E37+E38</f>
        <v>0</v>
      </c>
      <c r="G36" s="67"/>
      <c r="H36" s="52">
        <f>G37+G38</f>
        <v>0</v>
      </c>
    </row>
    <row r="37" spans="2:8" ht="21.75" customHeight="1">
      <c r="B37" s="28" t="s">
        <v>1</v>
      </c>
      <c r="C37" s="29" t="s">
        <v>23</v>
      </c>
      <c r="D37" s="10"/>
      <c r="E37" s="50">
        <v>0</v>
      </c>
      <c r="F37" s="38"/>
      <c r="G37" s="50">
        <v>0</v>
      </c>
      <c r="H37" s="38"/>
    </row>
    <row r="38" spans="2:8" ht="21.75" customHeight="1">
      <c r="B38" s="28" t="s">
        <v>2</v>
      </c>
      <c r="C38" s="29" t="s">
        <v>24</v>
      </c>
      <c r="D38" s="10"/>
      <c r="E38" s="50">
        <v>0</v>
      </c>
      <c r="F38" s="30"/>
      <c r="G38" s="50">
        <v>0</v>
      </c>
      <c r="H38" s="30"/>
    </row>
    <row r="39" spans="2:8" ht="21.75" customHeight="1">
      <c r="B39" s="36" t="s">
        <v>11</v>
      </c>
      <c r="C39" s="29" t="s">
        <v>92</v>
      </c>
      <c r="D39" s="55"/>
      <c r="E39" s="30"/>
      <c r="F39" s="62">
        <f>F7+F23+F36</f>
        <v>33597423</v>
      </c>
      <c r="G39" s="30"/>
      <c r="H39" s="62">
        <f>H7+H23+H36</f>
        <v>3126794</v>
      </c>
    </row>
    <row r="40" spans="2:8" ht="21.75" customHeight="1">
      <c r="B40" s="36" t="s">
        <v>13</v>
      </c>
      <c r="C40" s="29" t="s">
        <v>93</v>
      </c>
      <c r="D40" s="10"/>
      <c r="E40" s="30"/>
      <c r="F40" s="50">
        <f>H41</f>
        <v>16937794</v>
      </c>
      <c r="G40" s="30"/>
      <c r="H40" s="50">
        <v>13811000</v>
      </c>
    </row>
    <row r="41" spans="2:8" ht="21.75" customHeight="1" thickBot="1">
      <c r="B41" s="36" t="s">
        <v>14</v>
      </c>
      <c r="C41" s="29" t="s">
        <v>94</v>
      </c>
      <c r="D41" s="10"/>
      <c r="E41" s="30"/>
      <c r="F41" s="63">
        <f>+F39+F40</f>
        <v>50535217</v>
      </c>
      <c r="G41" s="30"/>
      <c r="H41" s="63">
        <f>+H39+H40</f>
        <v>16937794</v>
      </c>
    </row>
    <row r="42" spans="2:8" ht="9.75" customHeight="1" thickTop="1">
      <c r="B42" s="15"/>
      <c r="C42" s="16"/>
      <c r="D42" s="17"/>
      <c r="E42" s="26"/>
      <c r="F42" s="26"/>
      <c r="G42" s="26"/>
      <c r="H42" s="26"/>
    </row>
    <row r="44" spans="6:8" ht="14.25">
      <c r="F44" s="24">
        <f>F41-재무!E9</f>
        <v>0</v>
      </c>
      <c r="H44" s="24">
        <f>H41-재무!G9</f>
        <v>0</v>
      </c>
    </row>
    <row r="45" spans="5:8" ht="14.25">
      <c r="E45" s="23"/>
      <c r="F45" s="41"/>
      <c r="G45" s="23"/>
      <c r="H45" s="41"/>
    </row>
    <row r="46" spans="5:8" ht="14.25">
      <c r="E46" s="23"/>
      <c r="F46" s="41"/>
      <c r="G46" s="23"/>
      <c r="H46" s="41"/>
    </row>
    <row r="47" spans="5:8" ht="14.25">
      <c r="E47" s="23"/>
      <c r="F47" s="41"/>
      <c r="G47" s="23"/>
      <c r="H47" s="41"/>
    </row>
    <row r="51" spans="5:8" ht="14.25">
      <c r="E51" s="40"/>
      <c r="F51" s="39"/>
      <c r="G51" s="40"/>
      <c r="H51" s="39"/>
    </row>
    <row r="52" spans="6:8" ht="14.25">
      <c r="F52" s="39"/>
      <c r="H52" s="39"/>
    </row>
  </sheetData>
  <sheetProtection/>
  <mergeCells count="9">
    <mergeCell ref="B34:D34"/>
    <mergeCell ref="E34:F34"/>
    <mergeCell ref="G34:H34"/>
    <mergeCell ref="G6:H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2013-02-24T14:42:43Z</cp:lastPrinted>
  <dcterms:created xsi:type="dcterms:W3CDTF">2000-10-24T02:05:43Z</dcterms:created>
  <dcterms:modified xsi:type="dcterms:W3CDTF">2015-03-04T23:43:44Z</dcterms:modified>
  <cp:category/>
  <cp:version/>
  <cp:contentType/>
  <cp:contentStatus/>
</cp:coreProperties>
</file>