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75" windowWidth="11970" windowHeight="3120" activeTab="2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'운영'!$A$1:$H$61</definedName>
    <definedName name="_xlnm.Print_Area" localSheetId="0">'재무'!$A$1:$H$54</definedName>
    <definedName name="_xlnm.Print_Area" localSheetId="2">'현금'!$A$1:$H$45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<sst xmlns="http://schemas.openxmlformats.org/spreadsheetml/2006/main" count="269" uniqueCount="199">
  <si>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</si>
  <si>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</si>
  <si>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</si>
  <si>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</si>
  <si>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</si>
  <si>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</si>
  <si>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</si>
  <si>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</si>
  <si>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</si>
  <si>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</si>
  <si>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</si>
  <si>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</si>
  <si>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12.</t>
  </si>
  <si>
    <t>13.</t>
  </si>
  <si>
    <t>Ⅴ.</t>
  </si>
  <si>
    <t>Ⅵ.</t>
  </si>
  <si>
    <t>감가상각비</t>
  </si>
  <si>
    <t>Ⅱ.</t>
  </si>
  <si>
    <t>투자활동으로인한현금흐름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</si>
  <si>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</si>
  <si>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</si>
  <si>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</si>
  <si>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</si>
  <si>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</si>
  <si>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</si>
  <si>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</si>
  <si>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</si>
  <si>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9.</t>
  </si>
  <si>
    <t>퇴직급여</t>
  </si>
  <si>
    <t>(단위 : 원)</t>
  </si>
  <si>
    <t>1.</t>
  </si>
  <si>
    <t>2.</t>
  </si>
  <si>
    <t>10.</t>
  </si>
  <si>
    <t>가.</t>
  </si>
  <si>
    <t>나.</t>
  </si>
  <si>
    <t>다.</t>
  </si>
  <si>
    <t>라.</t>
  </si>
  <si>
    <t>바.</t>
  </si>
  <si>
    <t>IV.</t>
  </si>
  <si>
    <t>감가상각누계액</t>
  </si>
  <si>
    <t>투자자산</t>
  </si>
  <si>
    <t>11.</t>
  </si>
  <si>
    <t>II.</t>
  </si>
  <si>
    <t>III.</t>
  </si>
  <si>
    <t>유형자산</t>
  </si>
  <si>
    <t>마.</t>
  </si>
  <si>
    <t>비품</t>
  </si>
  <si>
    <t>이자수익</t>
  </si>
  <si>
    <t>지급수수료</t>
  </si>
  <si>
    <t xml:space="preserve">감가상각비                    </t>
  </si>
  <si>
    <t>V.</t>
  </si>
  <si>
    <t>VI.</t>
  </si>
  <si>
    <t>미지급금의증가(감소)</t>
  </si>
  <si>
    <t>현   금   흐   름   표</t>
  </si>
  <si>
    <t>퇴직급여충당부채</t>
  </si>
  <si>
    <t>현금및현금성자산</t>
  </si>
  <si>
    <t>재   무   상   태   표</t>
  </si>
  <si>
    <t>미수금</t>
  </si>
  <si>
    <t>미수금의감소(증가)</t>
  </si>
  <si>
    <t>운   영   성   과   표</t>
  </si>
  <si>
    <t>유동자산</t>
  </si>
  <si>
    <t>단기금융상품</t>
  </si>
  <si>
    <t>비유동자산</t>
  </si>
  <si>
    <t>기타비유동자산</t>
  </si>
  <si>
    <t>선급비용</t>
  </si>
  <si>
    <t>선급법인세</t>
  </si>
  <si>
    <t>시설장치</t>
  </si>
  <si>
    <t>1.</t>
  </si>
  <si>
    <t>유동부채</t>
  </si>
  <si>
    <t>미지급금</t>
  </si>
  <si>
    <t>예수금</t>
  </si>
  <si>
    <t>선수사업비</t>
  </si>
  <si>
    <t>비유동부채</t>
  </si>
  <si>
    <t>퇴직연금운용자산</t>
  </si>
  <si>
    <t>출연금</t>
  </si>
  <si>
    <t>설립출연금</t>
  </si>
  <si>
    <t>기타순자산</t>
  </si>
  <si>
    <t>사업수익</t>
  </si>
  <si>
    <t>시설사용료수입</t>
  </si>
  <si>
    <t>청소년사용료수입</t>
  </si>
  <si>
    <t>시설투자보조금</t>
  </si>
  <si>
    <t>사업비용</t>
  </si>
  <si>
    <t>직원급여및상여금</t>
  </si>
  <si>
    <t>잡급</t>
  </si>
  <si>
    <t>복리후생비</t>
  </si>
  <si>
    <t>여비교통비</t>
  </si>
  <si>
    <t>통신비</t>
  </si>
  <si>
    <t>수도광열비</t>
  </si>
  <si>
    <t>전력비</t>
  </si>
  <si>
    <t>세금과공과</t>
  </si>
  <si>
    <t>수선비</t>
  </si>
  <si>
    <t>보험료</t>
  </si>
  <si>
    <t>차량유지비</t>
  </si>
  <si>
    <t>도서인쇄비</t>
  </si>
  <si>
    <t>식당운영비</t>
  </si>
  <si>
    <t>용역비</t>
  </si>
  <si>
    <t>업무추진비</t>
  </si>
  <si>
    <t>지급임차료</t>
  </si>
  <si>
    <t>소모품비</t>
  </si>
  <si>
    <t>사무용품비</t>
  </si>
  <si>
    <t>일숙직비</t>
  </si>
  <si>
    <t>행사비</t>
  </si>
  <si>
    <t>기념품비</t>
  </si>
  <si>
    <t>교육훈련비</t>
  </si>
  <si>
    <t>14.</t>
  </si>
  <si>
    <t>15.</t>
  </si>
  <si>
    <t>16.</t>
  </si>
  <si>
    <t>17.</t>
  </si>
  <si>
    <t>19.</t>
  </si>
  <si>
    <t>20.</t>
  </si>
  <si>
    <t>21.</t>
  </si>
  <si>
    <t>22.</t>
  </si>
  <si>
    <t>27.</t>
  </si>
  <si>
    <t>28.</t>
  </si>
  <si>
    <t>사업외수익</t>
  </si>
  <si>
    <t>수입임대료</t>
  </si>
  <si>
    <t>잡이익</t>
  </si>
  <si>
    <t>사업외비용</t>
  </si>
  <si>
    <t>사업활동현금흐름</t>
  </si>
  <si>
    <t>선급금의 감소(증가)</t>
  </si>
  <si>
    <t>선급비용의 감소(증가)</t>
  </si>
  <si>
    <t>선급법인세의 감소(증가)</t>
  </si>
  <si>
    <t>예수금의 증가(감소)</t>
  </si>
  <si>
    <t>선수사업비의 증가(감소)</t>
  </si>
  <si>
    <t>퇴직금 지급</t>
  </si>
  <si>
    <t>시설장치의 취득</t>
  </si>
  <si>
    <t>비품의 취득</t>
  </si>
  <si>
    <t>기초의현금</t>
  </si>
  <si>
    <t>기말의현금</t>
  </si>
  <si>
    <t>기타순자산</t>
  </si>
  <si>
    <t>차량운반구</t>
  </si>
  <si>
    <t>3.</t>
  </si>
  <si>
    <t>회의비</t>
  </si>
  <si>
    <t>도비지원프로그램운영</t>
  </si>
  <si>
    <t>청소년문화교류캠프</t>
  </si>
  <si>
    <t>25.</t>
  </si>
  <si>
    <t>26.</t>
  </si>
  <si>
    <t>잡손실</t>
  </si>
  <si>
    <t>퇴직연금운용자산</t>
  </si>
  <si>
    <t>사업활동으로인한자산·부채의변동</t>
  </si>
  <si>
    <t>24.</t>
  </si>
  <si>
    <t>사.</t>
  </si>
  <si>
    <t>아.</t>
  </si>
  <si>
    <t>자.</t>
  </si>
  <si>
    <t>차.</t>
  </si>
  <si>
    <t>카.</t>
  </si>
  <si>
    <t>23.</t>
  </si>
  <si>
    <t>(계속)</t>
  </si>
  <si>
    <t>재무상태표-계속</t>
  </si>
  <si>
    <t>운영성과표-계속</t>
  </si>
  <si>
    <t>현금흐름표-계속</t>
  </si>
  <si>
    <t>선급금</t>
  </si>
  <si>
    <t>선수임대료</t>
  </si>
  <si>
    <t>부가세예수금</t>
  </si>
  <si>
    <t>국비보조금</t>
  </si>
  <si>
    <t>도비보조금</t>
  </si>
  <si>
    <t>부가세예수금의증가(감소)</t>
  </si>
  <si>
    <t>선수임대료의 증가(감소)</t>
  </si>
  <si>
    <t>타.</t>
  </si>
  <si>
    <t>18.</t>
  </si>
  <si>
    <t>제 12 기 2013년 12월 31일 현재</t>
  </si>
  <si>
    <t>제 12 기 2013년 1월 1일부터 2013년 12월 31일까지</t>
  </si>
  <si>
    <t>선수금</t>
  </si>
  <si>
    <t>29.</t>
  </si>
  <si>
    <t>청소년신문제작캠프</t>
  </si>
  <si>
    <t>선수금의증가(감소)</t>
  </si>
  <si>
    <t>단기금융상품의 증가</t>
  </si>
  <si>
    <t>투자활동으로인한현금유입액</t>
  </si>
  <si>
    <t>투자활동으로인한현금유출액</t>
  </si>
  <si>
    <t>제 13 기 2014년 12월 31일 현재</t>
  </si>
  <si>
    <t>제          13 (당)        기</t>
  </si>
  <si>
    <t>제          12 (전)        기</t>
  </si>
  <si>
    <t>제 13 기 2014년 1월 1일부터 2014년 12월 31일까지</t>
  </si>
  <si>
    <t>경상북도청소년수련원</t>
  </si>
  <si>
    <t>경상북도청소년수련원</t>
  </si>
  <si>
    <t>제          12 (전)        기</t>
  </si>
  <si>
    <t>미수수익</t>
  </si>
  <si>
    <t>운반비</t>
  </si>
  <si>
    <t>고마워효사랑해효운영</t>
  </si>
  <si>
    <t>포상금</t>
  </si>
  <si>
    <t>효실천동아리운영</t>
  </si>
  <si>
    <t>사업이익(손실)</t>
  </si>
  <si>
    <t>미수수익의감소(증가)</t>
  </si>
  <si>
    <t>(당기 순자산의 감소:  84,806,049원
 전기 순자산의 감소: 363,793,359원)</t>
  </si>
  <si>
    <t>30.</t>
  </si>
  <si>
    <t>31.</t>
  </si>
  <si>
    <t>32.</t>
  </si>
  <si>
    <t>33.</t>
  </si>
  <si>
    <t>1.</t>
  </si>
  <si>
    <t>파.</t>
  </si>
  <si>
    <t>당기순자산의증(감)</t>
  </si>
  <si>
    <t>재무활동으로인한현금흐름</t>
  </si>
  <si>
    <t>재무활동으로인한현금유입액</t>
  </si>
  <si>
    <t>재무활동으로인한현금유출액</t>
  </si>
  <si>
    <t>현금의증가(감소)(Ⅰ+Ⅱ+Ⅲ)</t>
  </si>
  <si>
    <t>순자산의 증(감)</t>
  </si>
  <si>
    <t>현금의유출이없는비용등의가산</t>
  </si>
  <si>
    <t>현금의유입이없는수익등의차감</t>
  </si>
  <si>
    <t>퇴직연금운용자산의 감소(증가)</t>
  </si>
</sst>
</file>

<file path=xl/styles.xml><?xml version="1.0" encoding="utf-8"?>
<styleSheet xmlns="http://schemas.openxmlformats.org/spreadsheetml/2006/main">
  <numFmts count="4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0_);[Red]\(0\)"/>
    <numFmt numFmtId="206" formatCode="#,###;\-#,###"/>
    <numFmt numFmtId="207" formatCode="##,##0;\-##,##0;0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7" applyNumberFormat="1" applyFont="1" applyBorder="1" applyAlignment="1" quotePrefix="1">
      <alignment horizontal="center" vertical="center"/>
      <protection/>
    </xf>
    <xf numFmtId="186" fontId="2" fillId="0" borderId="0" xfId="87" applyNumberFormat="1" applyFont="1" applyBorder="1" applyAlignment="1">
      <alignment horizontal="distributed" vertical="center"/>
      <protection/>
    </xf>
    <xf numFmtId="186" fontId="3" fillId="0" borderId="14" xfId="87" applyNumberFormat="1" applyFont="1" applyBorder="1" applyAlignment="1">
      <alignment vertical="center"/>
      <protection/>
    </xf>
    <xf numFmtId="186" fontId="2" fillId="0" borderId="13" xfId="87" applyNumberFormat="1" applyFont="1" applyBorder="1" applyAlignment="1">
      <alignment horizontal="right" vertical="center"/>
      <protection/>
    </xf>
    <xf numFmtId="185" fontId="3" fillId="0" borderId="20" xfId="87" applyNumberFormat="1" applyFont="1" applyFill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14" xfId="87" applyNumberFormat="1" applyFont="1" applyFill="1" applyBorder="1" applyAlignment="1">
      <alignment vertical="center"/>
      <protection/>
    </xf>
    <xf numFmtId="186" fontId="2" fillId="0" borderId="15" xfId="88" applyNumberFormat="1" applyFont="1" applyBorder="1" applyAlignment="1">
      <alignment horizontal="right" vertical="center"/>
      <protection/>
    </xf>
    <xf numFmtId="186" fontId="2" fillId="0" borderId="16" xfId="87" applyNumberFormat="1" applyFont="1" applyBorder="1" applyAlignment="1">
      <alignment horizontal="distributed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2" fillId="0" borderId="13" xfId="87" applyNumberFormat="1" applyFont="1" applyBorder="1" applyAlignment="1">
      <alignment horizontal="left" vertical="center"/>
      <protection/>
    </xf>
    <xf numFmtId="186" fontId="2" fillId="0" borderId="13" xfId="88" applyNumberFormat="1" applyFont="1" applyFill="1" applyBorder="1" applyAlignment="1">
      <alignment horizontal="right" vertical="center"/>
      <protection/>
    </xf>
    <xf numFmtId="186" fontId="2" fillId="0" borderId="0" xfId="87" applyNumberFormat="1" applyFont="1" applyFill="1" applyBorder="1" applyAlignment="1">
      <alignment horizontal="distributed" vertical="center"/>
      <protection/>
    </xf>
    <xf numFmtId="186" fontId="3" fillId="0" borderId="14" xfId="87" applyNumberFormat="1" applyFont="1" applyFill="1" applyBorder="1" applyAlignment="1">
      <alignment vertical="center"/>
      <protection/>
    </xf>
    <xf numFmtId="185" fontId="3" fillId="0" borderId="20" xfId="87" applyNumberFormat="1" applyFont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1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left" vertical="center"/>
    </xf>
    <xf numFmtId="41" fontId="3" fillId="0" borderId="14" xfId="69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20" xfId="69" applyFont="1" applyFill="1" applyBorder="1" applyAlignment="1">
      <alignment vertical="center"/>
    </xf>
    <xf numFmtId="186" fontId="3" fillId="0" borderId="20" xfId="87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41" fontId="3" fillId="0" borderId="20" xfId="69" applyFont="1" applyBorder="1" applyAlignment="1">
      <alignment vertical="center"/>
    </xf>
    <xf numFmtId="186" fontId="2" fillId="0" borderId="0" xfId="87" applyNumberFormat="1" applyFont="1" applyBorder="1" applyAlignment="1">
      <alignment vertical="center"/>
      <protection/>
    </xf>
    <xf numFmtId="0" fontId="0" fillId="0" borderId="14" xfId="0" applyBorder="1" applyAlignment="1">
      <alignment/>
    </xf>
    <xf numFmtId="186" fontId="9" fillId="0" borderId="21" xfId="87" applyNumberFormat="1" applyFont="1" applyFill="1" applyBorder="1" applyAlignment="1">
      <alignment vertical="center"/>
      <protection/>
    </xf>
    <xf numFmtId="185" fontId="3" fillId="0" borderId="14" xfId="87" applyNumberFormat="1" applyFont="1" applyBorder="1" applyAlignment="1">
      <alignment vertical="center"/>
      <protection/>
    </xf>
    <xf numFmtId="185" fontId="3" fillId="0" borderId="17" xfId="87" applyNumberFormat="1" applyFont="1" applyBorder="1" applyAlignment="1">
      <alignment vertical="center"/>
      <protection/>
    </xf>
    <xf numFmtId="185" fontId="2" fillId="0" borderId="0" xfId="0" applyNumberFormat="1" applyFont="1" applyBorder="1" applyAlignment="1">
      <alignment horizontal="center" vertical="center"/>
    </xf>
    <xf numFmtId="185" fontId="3" fillId="0" borderId="20" xfId="69" applyNumberFormat="1" applyFont="1" applyBorder="1" applyAlignment="1">
      <alignment vertical="center"/>
    </xf>
    <xf numFmtId="41" fontId="3" fillId="0" borderId="0" xfId="64" applyNumberFormat="1" applyFont="1" applyAlignment="1">
      <alignment horizontal="left" vertical="center"/>
    </xf>
    <xf numFmtId="185" fontId="12" fillId="0" borderId="17" xfId="69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185" fontId="3" fillId="0" borderId="14" xfId="6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horizontal="left" vertical="center"/>
    </xf>
    <xf numFmtId="41" fontId="3" fillId="0" borderId="14" xfId="69" applyFont="1" applyFill="1" applyBorder="1" applyAlignment="1">
      <alignment horizontal="right" vertical="center"/>
    </xf>
    <xf numFmtId="41" fontId="4" fillId="0" borderId="0" xfId="69" applyFont="1" applyAlignment="1">
      <alignment vertical="center"/>
    </xf>
    <xf numFmtId="185" fontId="2" fillId="0" borderId="14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center" vertical="center"/>
    </xf>
    <xf numFmtId="185" fontId="2" fillId="0" borderId="2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185" fontId="2" fillId="0" borderId="24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19" fillId="0" borderId="0" xfId="0" applyNumberFormat="1" applyFont="1" applyBorder="1" applyAlignment="1">
      <alignment horizontal="left" vertical="center" wrapText="1"/>
    </xf>
    <xf numFmtId="3" fontId="19" fillId="0" borderId="21" xfId="0" applyNumberFormat="1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3" fontId="2" fillId="0" borderId="22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3" xfId="0" applyBorder="1" applyAlignment="1">
      <alignment/>
    </xf>
    <xf numFmtId="185" fontId="2" fillId="0" borderId="2" xfId="0" applyNumberFormat="1" applyFont="1" applyBorder="1" applyAlignment="1">
      <alignment horizontal="center" vertical="center"/>
    </xf>
  </cellXfs>
  <cellStyles count="76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_Sheet1" xfId="87"/>
    <cellStyle name="표준_재무제표" xfId="88"/>
    <cellStyle name="Hyperlink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2410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145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52675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37">
      <selection activeCell="P9" sqref="P9"/>
    </sheetView>
  </sheetViews>
  <sheetFormatPr defaultColWidth="8.88671875" defaultRowHeight="13.5"/>
  <cols>
    <col min="1" max="1" width="0.44140625" style="1" customWidth="1"/>
    <col min="2" max="2" width="3.77734375" style="1" customWidth="1"/>
    <col min="3" max="3" width="21.77734375" style="1" customWidth="1"/>
    <col min="4" max="4" width="7.77734375" style="4" customWidth="1"/>
    <col min="5" max="6" width="12.3359375" style="25" customWidth="1"/>
    <col min="7" max="7" width="13.5546875" style="25" customWidth="1"/>
    <col min="8" max="8" width="12.99609375" style="25" customWidth="1"/>
    <col min="9" max="16384" width="8.88671875" style="1" customWidth="1"/>
  </cols>
  <sheetData>
    <row r="1" spans="2:8" ht="34.5" customHeight="1">
      <c r="B1" s="99" t="s">
        <v>56</v>
      </c>
      <c r="C1" s="99"/>
      <c r="D1" s="99"/>
      <c r="E1" s="99"/>
      <c r="F1" s="99"/>
      <c r="G1" s="99"/>
      <c r="H1" s="99"/>
    </row>
    <row r="2" spans="2:8" ht="15" customHeight="1">
      <c r="B2" s="100" t="s">
        <v>169</v>
      </c>
      <c r="C2" s="100"/>
      <c r="D2" s="100"/>
      <c r="E2" s="100"/>
      <c r="F2" s="100"/>
      <c r="G2" s="100"/>
      <c r="H2" s="100"/>
    </row>
    <row r="3" spans="2:8" ht="15" customHeight="1">
      <c r="B3" s="100" t="s">
        <v>160</v>
      </c>
      <c r="C3" s="100"/>
      <c r="D3" s="100"/>
      <c r="E3" s="100"/>
      <c r="F3" s="100"/>
      <c r="G3" s="100"/>
      <c r="H3" s="100"/>
    </row>
    <row r="4" spans="2:8" ht="6.7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173</v>
      </c>
      <c r="C5" s="3"/>
      <c r="E5" s="48"/>
      <c r="F5" s="49"/>
      <c r="G5" s="48"/>
      <c r="H5" s="49" t="s">
        <v>29</v>
      </c>
    </row>
    <row r="6" spans="2:8" ht="39.75" customHeight="1">
      <c r="B6" s="101" t="s">
        <v>19</v>
      </c>
      <c r="C6" s="102"/>
      <c r="D6" s="103"/>
      <c r="E6" s="90" t="s">
        <v>170</v>
      </c>
      <c r="F6" s="91"/>
      <c r="G6" s="86" t="s">
        <v>171</v>
      </c>
      <c r="H6" s="87"/>
    </row>
    <row r="7" spans="2:8" ht="21.75" customHeight="1">
      <c r="B7" s="92" t="s">
        <v>20</v>
      </c>
      <c r="C7" s="93"/>
      <c r="D7" s="8"/>
      <c r="E7" s="64"/>
      <c r="F7" s="26"/>
      <c r="G7" s="64"/>
      <c r="H7" s="26"/>
    </row>
    <row r="8" spans="2:8" ht="21.75" customHeight="1">
      <c r="B8" s="9" t="s">
        <v>0</v>
      </c>
      <c r="C8" s="6" t="s">
        <v>60</v>
      </c>
      <c r="D8" s="10"/>
      <c r="E8" s="12"/>
      <c r="F8" s="12">
        <f>SUM(E9:E15)</f>
        <v>371683373</v>
      </c>
      <c r="G8" s="12"/>
      <c r="H8" s="12">
        <f>SUM(G9:G15)</f>
        <v>303326174</v>
      </c>
    </row>
    <row r="9" spans="2:8" ht="21.75" customHeight="1">
      <c r="B9" s="11" t="s">
        <v>1</v>
      </c>
      <c r="C9" s="6" t="s">
        <v>55</v>
      </c>
      <c r="D9" s="10"/>
      <c r="E9" s="66">
        <v>222053056</v>
      </c>
      <c r="F9" s="12"/>
      <c r="G9" s="66">
        <v>272410947</v>
      </c>
      <c r="H9" s="12"/>
    </row>
    <row r="10" spans="2:8" ht="21.75" customHeight="1">
      <c r="B10" s="11" t="s">
        <v>2</v>
      </c>
      <c r="C10" s="6" t="s">
        <v>61</v>
      </c>
      <c r="D10" s="10"/>
      <c r="E10" s="66">
        <v>100000000</v>
      </c>
      <c r="F10" s="12"/>
      <c r="G10" s="66">
        <v>221374</v>
      </c>
      <c r="H10" s="12"/>
    </row>
    <row r="11" spans="2:8" ht="21.75" customHeight="1">
      <c r="B11" s="11" t="s">
        <v>3</v>
      </c>
      <c r="C11" s="6" t="s">
        <v>176</v>
      </c>
      <c r="D11" s="10"/>
      <c r="E11" s="66">
        <v>1898630</v>
      </c>
      <c r="F11" s="12"/>
      <c r="G11" s="12">
        <v>0</v>
      </c>
      <c r="H11" s="12"/>
    </row>
    <row r="12" spans="2:8" ht="21.75" customHeight="1">
      <c r="B12" s="11" t="s">
        <v>4</v>
      </c>
      <c r="C12" s="6" t="s">
        <v>57</v>
      </c>
      <c r="D12" s="10"/>
      <c r="E12" s="66">
        <v>6710000</v>
      </c>
      <c r="F12" s="12"/>
      <c r="G12" s="66">
        <v>676500</v>
      </c>
      <c r="H12" s="12"/>
    </row>
    <row r="13" spans="2:8" ht="21.75" customHeight="1">
      <c r="B13" s="11" t="s">
        <v>5</v>
      </c>
      <c r="C13" s="6" t="s">
        <v>151</v>
      </c>
      <c r="D13" s="10"/>
      <c r="E13" s="12">
        <v>30182100</v>
      </c>
      <c r="F13" s="12"/>
      <c r="G13" s="12">
        <v>16604740</v>
      </c>
      <c r="H13" s="12"/>
    </row>
    <row r="14" spans="2:8" ht="21.75" customHeight="1">
      <c r="B14" s="11" t="s">
        <v>6</v>
      </c>
      <c r="C14" s="6" t="s">
        <v>64</v>
      </c>
      <c r="D14" s="10"/>
      <c r="E14" s="66">
        <v>10329037</v>
      </c>
      <c r="F14" s="12"/>
      <c r="G14" s="66">
        <v>12542023</v>
      </c>
      <c r="H14" s="12"/>
    </row>
    <row r="15" spans="2:8" ht="21.75" customHeight="1">
      <c r="B15" s="11" t="s">
        <v>7</v>
      </c>
      <c r="C15" s="6" t="s">
        <v>65</v>
      </c>
      <c r="D15" s="10"/>
      <c r="E15" s="66">
        <v>510550</v>
      </c>
      <c r="F15" s="12"/>
      <c r="G15" s="66">
        <v>870590</v>
      </c>
      <c r="H15" s="12"/>
    </row>
    <row r="16" spans="2:8" ht="21.75" customHeight="1">
      <c r="B16" s="9" t="s">
        <v>42</v>
      </c>
      <c r="C16" s="6" t="s">
        <v>62</v>
      </c>
      <c r="D16" s="10"/>
      <c r="E16" s="65"/>
      <c r="F16" s="12">
        <f>F17+F19+F26</f>
        <v>1419082324</v>
      </c>
      <c r="G16" s="65"/>
      <c r="H16" s="12">
        <f>H17+H19+H26</f>
        <v>1619243486</v>
      </c>
    </row>
    <row r="17" spans="2:8" ht="21.75" customHeight="1">
      <c r="B17" s="63">
        <v>-1</v>
      </c>
      <c r="C17" s="6" t="s">
        <v>40</v>
      </c>
      <c r="D17" s="10"/>
      <c r="E17" s="65"/>
      <c r="F17" s="12">
        <f>SUM(E18)</f>
        <v>56449504</v>
      </c>
      <c r="G17" s="65"/>
      <c r="H17" s="12">
        <f>SUM(G18)</f>
        <v>165220126</v>
      </c>
    </row>
    <row r="18" spans="2:8" ht="21.75" customHeight="1">
      <c r="B18" s="11" t="s">
        <v>1</v>
      </c>
      <c r="C18" s="6" t="s">
        <v>138</v>
      </c>
      <c r="D18" s="10"/>
      <c r="E18" s="65">
        <v>56449504</v>
      </c>
      <c r="F18" s="12"/>
      <c r="G18" s="65">
        <v>165220126</v>
      </c>
      <c r="H18" s="12"/>
    </row>
    <row r="19" spans="2:8" ht="21.75" customHeight="1">
      <c r="B19" s="63">
        <v>-2</v>
      </c>
      <c r="C19" s="6" t="s">
        <v>44</v>
      </c>
      <c r="D19" s="61"/>
      <c r="E19" s="65"/>
      <c r="F19" s="12">
        <f>SUM(E20:E25)</f>
        <v>1362632820</v>
      </c>
      <c r="G19" s="65"/>
      <c r="H19" s="12">
        <f>SUM(G20:G25)</f>
        <v>1454023360</v>
      </c>
    </row>
    <row r="20" spans="2:8" ht="21.75" customHeight="1">
      <c r="B20" s="11" t="s">
        <v>67</v>
      </c>
      <c r="C20" s="6" t="s">
        <v>66</v>
      </c>
      <c r="D20" s="10"/>
      <c r="E20" s="12">
        <v>6411127955</v>
      </c>
      <c r="F20" s="50"/>
      <c r="G20" s="12">
        <v>5935737955</v>
      </c>
      <c r="H20" s="50"/>
    </row>
    <row r="21" spans="2:8" ht="21.75" customHeight="1">
      <c r="B21" s="11"/>
      <c r="C21" s="6" t="s">
        <v>39</v>
      </c>
      <c r="D21" s="10"/>
      <c r="E21" s="47">
        <v>-5296733266</v>
      </c>
      <c r="F21" s="47"/>
      <c r="G21" s="47">
        <v>-4730366499</v>
      </c>
      <c r="H21" s="47"/>
    </row>
    <row r="22" spans="2:8" ht="24" customHeight="1">
      <c r="B22" s="11" t="s">
        <v>31</v>
      </c>
      <c r="C22" s="6" t="s">
        <v>130</v>
      </c>
      <c r="D22" s="54"/>
      <c r="E22" s="65">
        <v>202477903</v>
      </c>
      <c r="F22" s="73"/>
      <c r="G22" s="65">
        <v>202477903</v>
      </c>
      <c r="H22" s="85"/>
    </row>
    <row r="23" spans="2:8" ht="24" customHeight="1">
      <c r="B23" s="14"/>
      <c r="C23" s="6" t="s">
        <v>39</v>
      </c>
      <c r="D23" s="54"/>
      <c r="E23" s="47">
        <v>-175424628</v>
      </c>
      <c r="F23" s="47"/>
      <c r="G23" s="47">
        <v>-145533754</v>
      </c>
      <c r="H23" s="47"/>
    </row>
    <row r="24" spans="2:8" ht="21.75" customHeight="1">
      <c r="B24" s="11" t="s">
        <v>131</v>
      </c>
      <c r="C24" s="6" t="s">
        <v>46</v>
      </c>
      <c r="D24" s="10"/>
      <c r="E24" s="65">
        <v>1319226565</v>
      </c>
      <c r="F24" s="12"/>
      <c r="G24" s="65">
        <v>1164929035</v>
      </c>
      <c r="H24" s="12"/>
    </row>
    <row r="25" spans="2:8" ht="21.75" customHeight="1">
      <c r="B25" s="14"/>
      <c r="C25" s="6" t="s">
        <v>39</v>
      </c>
      <c r="D25" s="10"/>
      <c r="E25" s="47">
        <v>-1098041709</v>
      </c>
      <c r="F25" s="47"/>
      <c r="G25" s="47">
        <v>-973221280</v>
      </c>
      <c r="H25" s="47"/>
    </row>
    <row r="26" spans="2:8" ht="21.75" customHeight="1">
      <c r="B26" s="63">
        <v>-3</v>
      </c>
      <c r="C26" s="6" t="s">
        <v>63</v>
      </c>
      <c r="D26" s="10"/>
      <c r="E26" s="12"/>
      <c r="F26" s="12">
        <v>0</v>
      </c>
      <c r="G26" s="12"/>
      <c r="H26" s="12">
        <v>0</v>
      </c>
    </row>
    <row r="27" spans="2:8" ht="21.75" customHeight="1" thickBot="1">
      <c r="B27" s="94" t="s">
        <v>21</v>
      </c>
      <c r="C27" s="95"/>
      <c r="D27" s="20"/>
      <c r="E27" s="65"/>
      <c r="F27" s="21">
        <f>F8+F16</f>
        <v>1790765697</v>
      </c>
      <c r="G27" s="65"/>
      <c r="H27" s="21">
        <f>H8+H16</f>
        <v>1922569660</v>
      </c>
    </row>
    <row r="28" spans="2:8" ht="21.75" customHeight="1" thickTop="1">
      <c r="B28" s="94" t="s">
        <v>22</v>
      </c>
      <c r="C28" s="95"/>
      <c r="D28" s="20"/>
      <c r="E28" s="65"/>
      <c r="F28" s="12"/>
      <c r="G28" s="65"/>
      <c r="H28" s="12"/>
    </row>
    <row r="29" spans="2:8" ht="21.75" customHeight="1">
      <c r="B29" s="9" t="s">
        <v>0</v>
      </c>
      <c r="C29" s="6" t="s">
        <v>68</v>
      </c>
      <c r="D29" s="10"/>
      <c r="E29" s="65"/>
      <c r="F29" s="12">
        <f>SUM(E30:E40)</f>
        <v>86156574</v>
      </c>
      <c r="G29" s="65"/>
      <c r="H29" s="12">
        <f>SUM(G30:G40)</f>
        <v>133154488</v>
      </c>
    </row>
    <row r="30" spans="2:8" ht="9.75" customHeight="1">
      <c r="B30" s="15"/>
      <c r="C30" s="16"/>
      <c r="D30" s="17"/>
      <c r="E30" s="67"/>
      <c r="F30" s="67"/>
      <c r="G30" s="67"/>
      <c r="H30" s="67"/>
    </row>
    <row r="31" spans="2:8" ht="21.75" customHeight="1">
      <c r="B31" s="19" t="s">
        <v>147</v>
      </c>
      <c r="C31" s="78"/>
      <c r="D31" s="20"/>
      <c r="E31" s="79"/>
      <c r="F31" s="79"/>
      <c r="G31" s="79"/>
      <c r="H31" s="79"/>
    </row>
    <row r="32" spans="2:8" ht="21.75" customHeight="1">
      <c r="B32" s="19" t="s">
        <v>148</v>
      </c>
      <c r="C32" s="78"/>
      <c r="D32" s="20"/>
      <c r="E32" s="79"/>
      <c r="F32" s="79"/>
      <c r="G32" s="79"/>
      <c r="H32" s="79"/>
    </row>
    <row r="33" spans="2:8" ht="21.75" customHeight="1">
      <c r="B33" s="2" t="s">
        <v>174</v>
      </c>
      <c r="C33" s="3"/>
      <c r="E33" s="48"/>
      <c r="F33" s="49"/>
      <c r="G33" s="48"/>
      <c r="H33" s="49"/>
    </row>
    <row r="34" spans="2:8" ht="39.75" customHeight="1">
      <c r="B34" s="104" t="s">
        <v>19</v>
      </c>
      <c r="C34" s="105"/>
      <c r="D34" s="106"/>
      <c r="E34" s="86" t="s">
        <v>170</v>
      </c>
      <c r="F34" s="87"/>
      <c r="G34" s="86" t="s">
        <v>171</v>
      </c>
      <c r="H34" s="87"/>
    </row>
    <row r="35" spans="2:8" ht="21.75" customHeight="1">
      <c r="B35" s="11" t="s">
        <v>1</v>
      </c>
      <c r="C35" s="6" t="s">
        <v>69</v>
      </c>
      <c r="D35" s="10"/>
      <c r="E35" s="65">
        <v>45742219</v>
      </c>
      <c r="F35" s="12"/>
      <c r="G35" s="65">
        <v>38768309</v>
      </c>
      <c r="H35" s="12"/>
    </row>
    <row r="36" spans="2:8" ht="21.75" customHeight="1">
      <c r="B36" s="11" t="s">
        <v>2</v>
      </c>
      <c r="C36" s="6" t="s">
        <v>70</v>
      </c>
      <c r="D36" s="10"/>
      <c r="E36" s="65">
        <v>9079630</v>
      </c>
      <c r="F36" s="12"/>
      <c r="G36" s="65">
        <v>8633860</v>
      </c>
      <c r="H36" s="12"/>
    </row>
    <row r="37" spans="2:8" ht="21.75" customHeight="1">
      <c r="B37" s="11" t="s">
        <v>3</v>
      </c>
      <c r="C37" s="6" t="s">
        <v>153</v>
      </c>
      <c r="D37" s="10"/>
      <c r="E37" s="65">
        <v>7613058</v>
      </c>
      <c r="F37" s="12"/>
      <c r="G37" s="65">
        <v>10037089</v>
      </c>
      <c r="H37" s="12"/>
    </row>
    <row r="38" spans="2:8" ht="21.75" customHeight="1">
      <c r="B38" s="11" t="s">
        <v>4</v>
      </c>
      <c r="C38" s="77" t="s">
        <v>162</v>
      </c>
      <c r="D38" s="82"/>
      <c r="E38" s="83">
        <v>3630000</v>
      </c>
      <c r="F38" s="12"/>
      <c r="G38" s="83">
        <v>129070</v>
      </c>
      <c r="H38" s="12"/>
    </row>
    <row r="39" spans="2:8" ht="21.75" customHeight="1">
      <c r="B39" s="11" t="s">
        <v>5</v>
      </c>
      <c r="C39" s="6" t="s">
        <v>71</v>
      </c>
      <c r="D39" s="10"/>
      <c r="E39" s="65">
        <v>0</v>
      </c>
      <c r="F39" s="12"/>
      <c r="G39" s="65">
        <v>67042410</v>
      </c>
      <c r="H39" s="12"/>
    </row>
    <row r="40" spans="2:8" ht="21.75" customHeight="1">
      <c r="B40" s="11" t="s">
        <v>6</v>
      </c>
      <c r="C40" s="6" t="s">
        <v>152</v>
      </c>
      <c r="D40" s="10"/>
      <c r="E40" s="65">
        <v>20091667</v>
      </c>
      <c r="F40" s="12"/>
      <c r="G40" s="65">
        <v>8543750</v>
      </c>
      <c r="H40" s="12"/>
    </row>
    <row r="41" spans="2:8" ht="21.75" customHeight="1">
      <c r="B41" s="14" t="s">
        <v>42</v>
      </c>
      <c r="C41" s="6" t="s">
        <v>72</v>
      </c>
      <c r="D41" s="10"/>
      <c r="E41" s="65"/>
      <c r="F41" s="12">
        <f>SUM(E42:E43)</f>
        <v>0</v>
      </c>
      <c r="G41" s="65"/>
      <c r="H41" s="12">
        <f>SUM(G42:G43)</f>
        <v>0</v>
      </c>
    </row>
    <row r="42" spans="2:8" s="18" customFormat="1" ht="21.75" customHeight="1">
      <c r="B42" s="11" t="s">
        <v>67</v>
      </c>
      <c r="C42" s="6" t="s">
        <v>54</v>
      </c>
      <c r="D42" s="10"/>
      <c r="E42" s="65">
        <v>648030730</v>
      </c>
      <c r="F42" s="50"/>
      <c r="G42" s="65">
        <v>483885960</v>
      </c>
      <c r="H42" s="50"/>
    </row>
    <row r="43" spans="2:8" s="18" customFormat="1" ht="21.75" customHeight="1">
      <c r="B43" s="11"/>
      <c r="C43" s="6" t="s">
        <v>73</v>
      </c>
      <c r="D43" s="51"/>
      <c r="E43" s="47">
        <v>-648030730</v>
      </c>
      <c r="F43" s="12"/>
      <c r="G43" s="47">
        <v>-483885960</v>
      </c>
      <c r="H43" s="12"/>
    </row>
    <row r="44" spans="2:8" ht="21.75" customHeight="1">
      <c r="B44" s="94" t="s">
        <v>23</v>
      </c>
      <c r="C44" s="95"/>
      <c r="D44" s="20"/>
      <c r="E44" s="65"/>
      <c r="F44" s="22">
        <f>F29+F41</f>
        <v>86156574</v>
      </c>
      <c r="G44" s="65"/>
      <c r="H44" s="22">
        <f>H29+H41</f>
        <v>133154488</v>
      </c>
    </row>
    <row r="45" spans="2:8" ht="21.75" customHeight="1">
      <c r="B45" s="88" t="s">
        <v>24</v>
      </c>
      <c r="C45" s="89"/>
      <c r="D45" s="20"/>
      <c r="E45" s="65"/>
      <c r="F45" s="12"/>
      <c r="G45" s="65"/>
      <c r="H45" s="12"/>
    </row>
    <row r="46" spans="2:8" ht="21.75" customHeight="1">
      <c r="B46" s="9" t="s">
        <v>0</v>
      </c>
      <c r="C46" s="6" t="s">
        <v>74</v>
      </c>
      <c r="D46" s="10"/>
      <c r="E46" s="65"/>
      <c r="F46" s="12">
        <f>E47</f>
        <v>0</v>
      </c>
      <c r="G46" s="65"/>
      <c r="H46" s="12">
        <f>G47</f>
        <v>0</v>
      </c>
    </row>
    <row r="47" spans="2:8" ht="21.75" customHeight="1">
      <c r="B47" s="11" t="s">
        <v>1</v>
      </c>
      <c r="C47" s="6" t="s">
        <v>75</v>
      </c>
      <c r="D47" s="10"/>
      <c r="E47" s="65">
        <v>0</v>
      </c>
      <c r="F47" s="12"/>
      <c r="G47" s="65">
        <v>0</v>
      </c>
      <c r="H47" s="12"/>
    </row>
    <row r="48" spans="2:8" ht="21.75" customHeight="1">
      <c r="B48" s="9" t="s">
        <v>9</v>
      </c>
      <c r="C48" s="6" t="s">
        <v>76</v>
      </c>
      <c r="D48" s="10"/>
      <c r="E48" s="65"/>
      <c r="F48" s="12">
        <f>E49</f>
        <v>1704609123</v>
      </c>
      <c r="G48" s="65"/>
      <c r="H48" s="12">
        <f>G49</f>
        <v>1789415172</v>
      </c>
    </row>
    <row r="49" spans="1:8" ht="21.75" customHeight="1">
      <c r="A49" s="18"/>
      <c r="B49" s="11" t="s">
        <v>30</v>
      </c>
      <c r="C49" s="6" t="s">
        <v>129</v>
      </c>
      <c r="D49" s="10"/>
      <c r="E49" s="65">
        <v>1704609123</v>
      </c>
      <c r="F49" s="12"/>
      <c r="G49" s="65">
        <v>1789415172</v>
      </c>
      <c r="H49" s="12"/>
    </row>
    <row r="50" spans="1:8" ht="24" customHeight="1">
      <c r="A50" s="18"/>
      <c r="B50" s="11"/>
      <c r="C50" s="96" t="s">
        <v>183</v>
      </c>
      <c r="D50" s="97"/>
      <c r="E50" s="65"/>
      <c r="F50" s="12"/>
      <c r="G50" s="65"/>
      <c r="H50" s="12"/>
    </row>
    <row r="51" spans="2:8" ht="21.75" customHeight="1">
      <c r="B51" s="94" t="s">
        <v>25</v>
      </c>
      <c r="C51" s="95"/>
      <c r="D51" s="20"/>
      <c r="E51" s="12"/>
      <c r="F51" s="22">
        <f>SUM(F46:F48)</f>
        <v>1704609123</v>
      </c>
      <c r="G51" s="12"/>
      <c r="H51" s="22">
        <f>SUM(H46:H48)</f>
        <v>1789415172</v>
      </c>
    </row>
    <row r="52" spans="2:8" ht="21.75" customHeight="1" thickBot="1">
      <c r="B52" s="94" t="s">
        <v>26</v>
      </c>
      <c r="C52" s="95"/>
      <c r="D52" s="20"/>
      <c r="E52" s="12"/>
      <c r="F52" s="21">
        <f>SUM(F44,F51)</f>
        <v>1790765697</v>
      </c>
      <c r="G52" s="12"/>
      <c r="H52" s="21">
        <f>SUM(H44,H51)</f>
        <v>1922569660</v>
      </c>
    </row>
    <row r="53" spans="2:8" ht="9.75" customHeight="1" thickTop="1">
      <c r="B53" s="23"/>
      <c r="C53" s="16"/>
      <c r="D53" s="17"/>
      <c r="E53" s="27"/>
      <c r="F53" s="27"/>
      <c r="G53" s="27"/>
      <c r="H53" s="27"/>
    </row>
    <row r="54" spans="2:8" ht="21.75" customHeight="1">
      <c r="B54" s="98"/>
      <c r="C54" s="98"/>
      <c r="D54" s="98"/>
      <c r="E54" s="98"/>
      <c r="F54" s="98"/>
      <c r="G54" s="98"/>
      <c r="H54" s="98"/>
    </row>
    <row r="56" spans="6:8" ht="14.25">
      <c r="F56" s="25">
        <f>F27-F52</f>
        <v>0</v>
      </c>
      <c r="H56" s="25">
        <f>H27-H52</f>
        <v>0</v>
      </c>
    </row>
    <row r="57" spans="5:8" ht="14.25">
      <c r="E57" s="24"/>
      <c r="F57" s="75">
        <f>G49-E49</f>
        <v>84806049</v>
      </c>
      <c r="G57" s="24">
        <f>G49-E49</f>
        <v>84806049</v>
      </c>
      <c r="H57" s="46"/>
    </row>
    <row r="58" spans="3:8" ht="14.25">
      <c r="C58" s="1">
        <f>운영!F59</f>
        <v>-84806049</v>
      </c>
      <c r="E58" s="24"/>
      <c r="F58" s="75">
        <v>-240796125</v>
      </c>
      <c r="G58" s="24"/>
      <c r="H58" s="46"/>
    </row>
    <row r="59" spans="3:6" ht="14.25">
      <c r="C59" s="1">
        <f>운영!H59</f>
        <v>-363793359</v>
      </c>
      <c r="F59" s="25">
        <f>운영!F59</f>
        <v>-84806049</v>
      </c>
    </row>
    <row r="60" spans="5:8" ht="14.25">
      <c r="E60" s="45"/>
      <c r="F60" s="44">
        <f>SUM(F57:F59)</f>
        <v>-240796125</v>
      </c>
      <c r="G60" s="45"/>
      <c r="H60" s="44"/>
    </row>
    <row r="61" spans="6:8" ht="14.25">
      <c r="F61" s="44"/>
      <c r="H61" s="44"/>
    </row>
    <row r="63" ht="14.25">
      <c r="F63" s="25">
        <f>H51</f>
        <v>1789415172</v>
      </c>
    </row>
    <row r="64" ht="14.25">
      <c r="F64" s="25">
        <f>운영!F59</f>
        <v>-84806049</v>
      </c>
    </row>
    <row r="65" ht="14.25">
      <c r="F65" s="25">
        <f>F63+F64</f>
        <v>1704609123</v>
      </c>
    </row>
    <row r="66" ht="14.25">
      <c r="F66" s="25">
        <f>F51-F65</f>
        <v>0</v>
      </c>
    </row>
  </sheetData>
  <sheetProtection/>
  <mergeCells count="18">
    <mergeCell ref="C50:D50"/>
    <mergeCell ref="B54:H54"/>
    <mergeCell ref="G6:H6"/>
    <mergeCell ref="B1:H1"/>
    <mergeCell ref="B2:H2"/>
    <mergeCell ref="B3:H3"/>
    <mergeCell ref="B6:D6"/>
    <mergeCell ref="B51:C51"/>
    <mergeCell ref="B52:C52"/>
    <mergeCell ref="B34:D34"/>
    <mergeCell ref="E34:F34"/>
    <mergeCell ref="G34:H34"/>
    <mergeCell ref="B45:C45"/>
    <mergeCell ref="E6:F6"/>
    <mergeCell ref="B7:C7"/>
    <mergeCell ref="B27:C27"/>
    <mergeCell ref="B28:C28"/>
    <mergeCell ref="B44:C44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46">
      <selection activeCell="K53" sqref="K53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77734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99" t="s">
        <v>59</v>
      </c>
      <c r="C1" s="99"/>
      <c r="D1" s="99"/>
      <c r="E1" s="99"/>
      <c r="F1" s="99"/>
      <c r="G1" s="99"/>
      <c r="H1" s="99"/>
    </row>
    <row r="2" spans="2:8" ht="15" customHeight="1">
      <c r="B2" s="100" t="s">
        <v>172</v>
      </c>
      <c r="C2" s="100"/>
      <c r="D2" s="100"/>
      <c r="E2" s="100"/>
      <c r="F2" s="100"/>
      <c r="G2" s="100"/>
      <c r="H2" s="100"/>
    </row>
    <row r="3" spans="2:8" ht="15" customHeight="1">
      <c r="B3" s="100" t="s">
        <v>161</v>
      </c>
      <c r="C3" s="100"/>
      <c r="D3" s="100"/>
      <c r="E3" s="100"/>
      <c r="F3" s="100"/>
      <c r="G3" s="100"/>
      <c r="H3" s="100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173</v>
      </c>
      <c r="C5" s="3"/>
      <c r="E5" s="48"/>
      <c r="F5" s="49"/>
      <c r="G5" s="48"/>
      <c r="H5" s="49" t="s">
        <v>29</v>
      </c>
    </row>
    <row r="6" spans="2:8" ht="39.75" customHeight="1">
      <c r="B6" s="104" t="s">
        <v>19</v>
      </c>
      <c r="C6" s="105"/>
      <c r="D6" s="106"/>
      <c r="E6" s="86" t="s">
        <v>170</v>
      </c>
      <c r="F6" s="87"/>
      <c r="G6" s="86" t="s">
        <v>171</v>
      </c>
      <c r="H6" s="87"/>
    </row>
    <row r="7" spans="2:8" ht="21.75" customHeight="1">
      <c r="B7" s="9" t="s">
        <v>0</v>
      </c>
      <c r="C7" s="28" t="s">
        <v>77</v>
      </c>
      <c r="E7" s="80"/>
      <c r="F7" s="12">
        <f>SUM(E8:E12)</f>
        <v>3073422384</v>
      </c>
      <c r="G7" s="80"/>
      <c r="H7" s="12">
        <f>SUM(G8:G12)</f>
        <v>2732127853</v>
      </c>
    </row>
    <row r="8" spans="2:8" ht="21.75" customHeight="1">
      <c r="B8" s="11" t="s">
        <v>1</v>
      </c>
      <c r="C8" s="28" t="s">
        <v>154</v>
      </c>
      <c r="E8" s="12">
        <v>16170000</v>
      </c>
      <c r="F8" s="12"/>
      <c r="G8" s="12">
        <v>20738705</v>
      </c>
      <c r="H8" s="12"/>
    </row>
    <row r="9" spans="2:8" ht="21.75" customHeight="1">
      <c r="B9" s="11" t="s">
        <v>2</v>
      </c>
      <c r="C9" s="28" t="s">
        <v>155</v>
      </c>
      <c r="E9" s="12">
        <v>1935486170</v>
      </c>
      <c r="F9" s="12"/>
      <c r="G9" s="12">
        <v>1301606685</v>
      </c>
      <c r="H9" s="12"/>
    </row>
    <row r="10" spans="2:8" ht="21.75" customHeight="1">
      <c r="B10" s="11" t="s">
        <v>3</v>
      </c>
      <c r="C10" s="28" t="s">
        <v>78</v>
      </c>
      <c r="D10" s="10"/>
      <c r="E10" s="12">
        <v>439574164</v>
      </c>
      <c r="F10" s="12"/>
      <c r="G10" s="12">
        <v>428180213</v>
      </c>
      <c r="H10" s="12"/>
    </row>
    <row r="11" spans="2:8" ht="21.75" customHeight="1">
      <c r="B11" s="11" t="s">
        <v>4</v>
      </c>
      <c r="C11" s="6" t="s">
        <v>79</v>
      </c>
      <c r="D11" s="10"/>
      <c r="E11" s="12">
        <v>616513050</v>
      </c>
      <c r="F11" s="12"/>
      <c r="G11" s="12">
        <v>756174950</v>
      </c>
      <c r="H11" s="12"/>
    </row>
    <row r="12" spans="2:8" ht="21.75" customHeight="1">
      <c r="B12" s="11" t="s">
        <v>5</v>
      </c>
      <c r="C12" s="6" t="s">
        <v>80</v>
      </c>
      <c r="D12" s="10"/>
      <c r="E12" s="12">
        <v>65679000</v>
      </c>
      <c r="F12" s="12"/>
      <c r="G12" s="12">
        <v>225427300</v>
      </c>
      <c r="H12" s="12"/>
    </row>
    <row r="13" spans="2:8" ht="21.75" customHeight="1">
      <c r="B13" s="9" t="s">
        <v>42</v>
      </c>
      <c r="C13" s="6" t="s">
        <v>81</v>
      </c>
      <c r="D13" s="10"/>
      <c r="E13" s="12"/>
      <c r="F13" s="12">
        <f>SUM(E14:E36,E37:E51)</f>
        <v>3208841664</v>
      </c>
      <c r="G13" s="12"/>
      <c r="H13" s="12">
        <f>SUM(G14:G37,G38:G50)</f>
        <v>3155492526</v>
      </c>
    </row>
    <row r="14" spans="2:8" ht="21.75" customHeight="1">
      <c r="B14" s="11" t="s">
        <v>30</v>
      </c>
      <c r="C14" s="6" t="s">
        <v>82</v>
      </c>
      <c r="D14" s="54"/>
      <c r="E14" s="12">
        <v>987989410</v>
      </c>
      <c r="F14" s="55"/>
      <c r="G14" s="12">
        <v>973135790</v>
      </c>
      <c r="H14" s="55"/>
    </row>
    <row r="15" spans="2:8" ht="21.75" customHeight="1">
      <c r="B15" s="11" t="s">
        <v>2</v>
      </c>
      <c r="C15" s="6" t="s">
        <v>83</v>
      </c>
      <c r="D15" s="10"/>
      <c r="E15" s="47">
        <v>56422650</v>
      </c>
      <c r="F15" s="47"/>
      <c r="G15" s="47">
        <v>58188060</v>
      </c>
      <c r="H15" s="47"/>
    </row>
    <row r="16" spans="2:8" ht="24" customHeight="1">
      <c r="B16" s="11" t="s">
        <v>3</v>
      </c>
      <c r="C16" s="6" t="s">
        <v>28</v>
      </c>
      <c r="D16" s="10"/>
      <c r="E16" s="12">
        <v>164144770</v>
      </c>
      <c r="F16" s="47"/>
      <c r="G16" s="12">
        <v>53695060</v>
      </c>
      <c r="H16" s="47"/>
    </row>
    <row r="17" spans="2:8" ht="21.75" customHeight="1">
      <c r="B17" s="11" t="s">
        <v>4</v>
      </c>
      <c r="C17" s="6" t="s">
        <v>84</v>
      </c>
      <c r="D17" s="10"/>
      <c r="E17" s="47">
        <v>29296000</v>
      </c>
      <c r="F17" s="47"/>
      <c r="G17" s="47">
        <v>34173200</v>
      </c>
      <c r="H17" s="47"/>
    </row>
    <row r="18" spans="2:8" ht="21.75" customHeight="1">
      <c r="B18" s="11" t="s">
        <v>5</v>
      </c>
      <c r="C18" s="6" t="s">
        <v>85</v>
      </c>
      <c r="D18" s="10"/>
      <c r="E18" s="47">
        <v>38604690</v>
      </c>
      <c r="F18" s="12"/>
      <c r="G18" s="47">
        <v>59941160</v>
      </c>
      <c r="H18" s="12"/>
    </row>
    <row r="19" spans="2:8" ht="21.75" customHeight="1">
      <c r="B19" s="11" t="s">
        <v>6</v>
      </c>
      <c r="C19" s="6" t="s">
        <v>86</v>
      </c>
      <c r="D19" s="10"/>
      <c r="E19" s="47">
        <v>13802300</v>
      </c>
      <c r="F19" s="13"/>
      <c r="G19" s="47">
        <v>15776744</v>
      </c>
      <c r="H19" s="13"/>
    </row>
    <row r="20" spans="2:8" ht="21.75" customHeight="1">
      <c r="B20" s="11" t="s">
        <v>7</v>
      </c>
      <c r="C20" s="6" t="s">
        <v>87</v>
      </c>
      <c r="D20" s="10"/>
      <c r="E20" s="47">
        <v>17810800</v>
      </c>
      <c r="F20" s="12"/>
      <c r="G20" s="47">
        <v>27132489</v>
      </c>
      <c r="H20" s="12"/>
    </row>
    <row r="21" spans="2:8" ht="21.75" customHeight="1">
      <c r="B21" s="11" t="s">
        <v>8</v>
      </c>
      <c r="C21" s="6" t="s">
        <v>88</v>
      </c>
      <c r="D21" s="10"/>
      <c r="E21" s="47">
        <v>168811760</v>
      </c>
      <c r="F21" s="12"/>
      <c r="G21" s="47">
        <v>163608063</v>
      </c>
      <c r="H21" s="12"/>
    </row>
    <row r="22" spans="2:8" ht="21.75" customHeight="1">
      <c r="B22" s="11" t="s">
        <v>27</v>
      </c>
      <c r="C22" s="6" t="s">
        <v>89</v>
      </c>
      <c r="D22" s="10"/>
      <c r="E22" s="47">
        <v>1610750</v>
      </c>
      <c r="F22" s="12"/>
      <c r="G22" s="47">
        <v>1385520</v>
      </c>
      <c r="H22" s="12"/>
    </row>
    <row r="23" spans="2:8" s="18" customFormat="1" ht="21.75" customHeight="1">
      <c r="B23" s="11" t="s">
        <v>32</v>
      </c>
      <c r="C23" s="6" t="s">
        <v>49</v>
      </c>
      <c r="D23" s="51"/>
      <c r="E23" s="47">
        <v>721078070</v>
      </c>
      <c r="F23" s="56"/>
      <c r="G23" s="47">
        <v>771786280</v>
      </c>
      <c r="H23" s="56"/>
    </row>
    <row r="24" spans="2:8" ht="21.75" customHeight="1">
      <c r="B24" s="11" t="s">
        <v>41</v>
      </c>
      <c r="C24" s="6" t="s">
        <v>97</v>
      </c>
      <c r="D24" s="10"/>
      <c r="E24" s="47">
        <v>7137804</v>
      </c>
      <c r="F24" s="12"/>
      <c r="G24" s="47">
        <v>5775224</v>
      </c>
      <c r="H24" s="12"/>
    </row>
    <row r="25" spans="2:8" ht="21.75" customHeight="1">
      <c r="B25" s="11" t="s">
        <v>12</v>
      </c>
      <c r="C25" s="6" t="s">
        <v>90</v>
      </c>
      <c r="D25" s="10"/>
      <c r="E25" s="47">
        <v>67462840</v>
      </c>
      <c r="F25" s="12"/>
      <c r="G25" s="47">
        <v>35339016</v>
      </c>
      <c r="H25" s="12"/>
    </row>
    <row r="26" spans="2:8" ht="21.75" customHeight="1">
      <c r="B26" s="11" t="s">
        <v>13</v>
      </c>
      <c r="C26" s="6" t="s">
        <v>91</v>
      </c>
      <c r="D26" s="10"/>
      <c r="E26" s="12">
        <v>98983926</v>
      </c>
      <c r="F26" s="12"/>
      <c r="G26" s="12">
        <v>97372965</v>
      </c>
      <c r="H26" s="12"/>
    </row>
    <row r="27" spans="2:8" ht="21.75" customHeight="1">
      <c r="B27" s="11" t="s">
        <v>104</v>
      </c>
      <c r="C27" s="6" t="s">
        <v>92</v>
      </c>
      <c r="D27" s="1"/>
      <c r="E27" s="12">
        <v>6554380</v>
      </c>
      <c r="F27" s="60"/>
      <c r="G27" s="12">
        <v>9930880</v>
      </c>
      <c r="H27" s="60"/>
    </row>
    <row r="28" spans="2:8" ht="21.75" customHeight="1">
      <c r="B28" s="11" t="s">
        <v>105</v>
      </c>
      <c r="C28" s="6" t="s">
        <v>177</v>
      </c>
      <c r="D28" s="1"/>
      <c r="E28" s="12">
        <v>624170</v>
      </c>
      <c r="F28" s="60"/>
      <c r="G28" s="12">
        <v>0</v>
      </c>
      <c r="H28" s="60"/>
    </row>
    <row r="29" spans="2:8" s="18" customFormat="1" ht="21.75" customHeight="1">
      <c r="B29" s="11" t="s">
        <v>106</v>
      </c>
      <c r="C29" s="6" t="s">
        <v>103</v>
      </c>
      <c r="D29" s="51"/>
      <c r="E29" s="12">
        <v>3047600</v>
      </c>
      <c r="F29" s="53"/>
      <c r="G29" s="12">
        <v>1394500</v>
      </c>
      <c r="H29" s="53"/>
    </row>
    <row r="30" spans="2:8" ht="9.75" customHeight="1">
      <c r="B30" s="15"/>
      <c r="C30" s="16"/>
      <c r="D30" s="17"/>
      <c r="E30" s="27"/>
      <c r="F30" s="27"/>
      <c r="G30" s="27"/>
      <c r="H30" s="27"/>
    </row>
    <row r="31" spans="2:8" ht="21.75" customHeight="1">
      <c r="B31" s="19" t="s">
        <v>147</v>
      </c>
      <c r="C31" s="78"/>
      <c r="D31" s="20"/>
      <c r="E31" s="79"/>
      <c r="F31" s="79"/>
      <c r="G31" s="79"/>
      <c r="H31" s="79"/>
    </row>
    <row r="32" spans="2:8" ht="21.75" customHeight="1">
      <c r="B32" s="19" t="s">
        <v>149</v>
      </c>
      <c r="C32" s="78"/>
      <c r="D32" s="20"/>
      <c r="E32" s="79"/>
      <c r="F32" s="79"/>
      <c r="G32" s="79"/>
      <c r="H32" s="79"/>
    </row>
    <row r="33" spans="2:8" ht="21.75" customHeight="1">
      <c r="B33" s="2" t="s">
        <v>174</v>
      </c>
      <c r="C33" s="3"/>
      <c r="E33" s="48"/>
      <c r="F33" s="49"/>
      <c r="G33" s="48"/>
      <c r="H33" s="49"/>
    </row>
    <row r="34" spans="2:8" ht="39.75" customHeight="1">
      <c r="B34" s="104" t="s">
        <v>19</v>
      </c>
      <c r="C34" s="105"/>
      <c r="D34" s="106"/>
      <c r="E34" s="86" t="s">
        <v>170</v>
      </c>
      <c r="F34" s="107"/>
      <c r="G34" s="86" t="s">
        <v>171</v>
      </c>
      <c r="H34" s="87"/>
    </row>
    <row r="35" spans="2:8" ht="21.75" customHeight="1">
      <c r="B35" s="11" t="s">
        <v>107</v>
      </c>
      <c r="C35" s="6" t="s">
        <v>93</v>
      </c>
      <c r="D35" s="1"/>
      <c r="E35" s="12">
        <v>19441500</v>
      </c>
      <c r="F35" s="60"/>
      <c r="G35" s="12">
        <v>20581281</v>
      </c>
      <c r="H35" s="60"/>
    </row>
    <row r="36" spans="2:8" ht="21.75" customHeight="1">
      <c r="B36" s="11" t="s">
        <v>159</v>
      </c>
      <c r="C36" s="6" t="s">
        <v>132</v>
      </c>
      <c r="D36" s="1"/>
      <c r="E36" s="12">
        <v>1679500</v>
      </c>
      <c r="F36" s="60"/>
      <c r="G36" s="12">
        <v>1504980</v>
      </c>
      <c r="H36" s="60"/>
    </row>
    <row r="37" spans="2:8" ht="21.75" customHeight="1">
      <c r="B37" s="11" t="s">
        <v>108</v>
      </c>
      <c r="C37" s="6" t="s">
        <v>99</v>
      </c>
      <c r="D37" s="10"/>
      <c r="E37" s="12">
        <v>891300</v>
      </c>
      <c r="F37" s="13"/>
      <c r="G37" s="12">
        <v>1107450</v>
      </c>
      <c r="H37" s="13"/>
    </row>
    <row r="38" spans="2:8" ht="21.75" customHeight="1">
      <c r="B38" s="11" t="s">
        <v>109</v>
      </c>
      <c r="C38" s="6" t="s">
        <v>98</v>
      </c>
      <c r="D38" s="10"/>
      <c r="E38" s="12">
        <v>136381740</v>
      </c>
      <c r="F38" s="13"/>
      <c r="G38" s="12">
        <v>129391613</v>
      </c>
      <c r="H38" s="13"/>
    </row>
    <row r="39" spans="2:8" ht="21.75" customHeight="1">
      <c r="B39" s="11" t="s">
        <v>110</v>
      </c>
      <c r="C39" s="6" t="s">
        <v>95</v>
      </c>
      <c r="D39" s="10"/>
      <c r="E39" s="12">
        <v>120144640</v>
      </c>
      <c r="F39" s="60"/>
      <c r="G39" s="12">
        <v>96906509</v>
      </c>
      <c r="H39" s="60"/>
    </row>
    <row r="40" spans="2:8" ht="21.75" customHeight="1">
      <c r="B40" s="11" t="s">
        <v>111</v>
      </c>
      <c r="C40" s="6" t="s">
        <v>96</v>
      </c>
      <c r="D40" s="10"/>
      <c r="E40" s="12">
        <v>19522950</v>
      </c>
      <c r="F40" s="60"/>
      <c r="G40" s="12">
        <v>21852500</v>
      </c>
      <c r="H40" s="60"/>
    </row>
    <row r="41" spans="2:8" ht="21.75" customHeight="1">
      <c r="B41" s="11" t="s">
        <v>146</v>
      </c>
      <c r="C41" s="6" t="s">
        <v>178</v>
      </c>
      <c r="D41" s="10"/>
      <c r="E41" s="12">
        <v>5000000</v>
      </c>
      <c r="F41" s="60"/>
      <c r="G41" s="12">
        <v>0</v>
      </c>
      <c r="H41" s="60"/>
    </row>
    <row r="42" spans="2:8" ht="21.75" customHeight="1">
      <c r="B42" s="11" t="s">
        <v>140</v>
      </c>
      <c r="C42" s="6" t="s">
        <v>48</v>
      </c>
      <c r="D42" s="51"/>
      <c r="E42" s="12">
        <v>74541360</v>
      </c>
      <c r="F42" s="12"/>
      <c r="G42" s="12">
        <v>22986190</v>
      </c>
      <c r="H42" s="12"/>
    </row>
    <row r="43" spans="2:8" s="18" customFormat="1" ht="21.75" customHeight="1">
      <c r="B43" s="11" t="s">
        <v>135</v>
      </c>
      <c r="C43" s="6" t="s">
        <v>102</v>
      </c>
      <c r="D43" s="51"/>
      <c r="E43" s="52">
        <v>0</v>
      </c>
      <c r="F43" s="53"/>
      <c r="G43" s="52">
        <v>12872364</v>
      </c>
      <c r="H43" s="53"/>
    </row>
    <row r="44" spans="2:8" ht="21.75" customHeight="1">
      <c r="B44" s="11" t="s">
        <v>136</v>
      </c>
      <c r="C44" s="6" t="s">
        <v>94</v>
      </c>
      <c r="D44" s="51"/>
      <c r="E44" s="52">
        <v>383861820</v>
      </c>
      <c r="F44" s="60"/>
      <c r="G44" s="52">
        <v>456475678</v>
      </c>
      <c r="H44" s="60"/>
    </row>
    <row r="45" spans="2:8" ht="21.75" customHeight="1">
      <c r="B45" s="11" t="s">
        <v>112</v>
      </c>
      <c r="C45" s="6" t="s">
        <v>100</v>
      </c>
      <c r="D45" s="51"/>
      <c r="E45" s="52">
        <v>25750000</v>
      </c>
      <c r="F45" s="12"/>
      <c r="G45" s="52">
        <v>29830000</v>
      </c>
      <c r="H45" s="12"/>
    </row>
    <row r="46" spans="2:8" s="18" customFormat="1" ht="21.75" customHeight="1">
      <c r="B46" s="11" t="s">
        <v>113</v>
      </c>
      <c r="C46" s="6" t="s">
        <v>101</v>
      </c>
      <c r="D46" s="51"/>
      <c r="E46" s="52">
        <v>9734000</v>
      </c>
      <c r="F46" s="50"/>
      <c r="G46" s="52">
        <v>13358620</v>
      </c>
      <c r="H46" s="50"/>
    </row>
    <row r="47" spans="2:8" s="18" customFormat="1" ht="21.75" customHeight="1">
      <c r="B47" s="11" t="s">
        <v>163</v>
      </c>
      <c r="C47" s="77" t="s">
        <v>133</v>
      </c>
      <c r="D47" s="10"/>
      <c r="E47" s="12">
        <v>2300000</v>
      </c>
      <c r="F47" s="50"/>
      <c r="G47" s="12">
        <v>6000000</v>
      </c>
      <c r="H47" s="50"/>
    </row>
    <row r="48" spans="2:8" s="18" customFormat="1" ht="21.75" customHeight="1">
      <c r="B48" s="11" t="s">
        <v>184</v>
      </c>
      <c r="C48" s="77" t="s">
        <v>134</v>
      </c>
      <c r="D48" s="10"/>
      <c r="E48" s="12">
        <v>24960920</v>
      </c>
      <c r="F48" s="50"/>
      <c r="G48" s="12">
        <v>24090390</v>
      </c>
      <c r="H48" s="50"/>
    </row>
    <row r="49" spans="2:8" s="18" customFormat="1" ht="21.75" customHeight="1">
      <c r="B49" s="11" t="s">
        <v>185</v>
      </c>
      <c r="C49" s="77" t="s">
        <v>179</v>
      </c>
      <c r="D49" s="10"/>
      <c r="E49" s="12">
        <v>950000</v>
      </c>
      <c r="F49" s="50"/>
      <c r="G49" s="12">
        <v>0</v>
      </c>
      <c r="H49" s="50"/>
    </row>
    <row r="50" spans="2:8" s="18" customFormat="1" ht="21.75" customHeight="1">
      <c r="B50" s="11" t="s">
        <v>186</v>
      </c>
      <c r="C50" s="77" t="s">
        <v>164</v>
      </c>
      <c r="D50" s="10"/>
      <c r="E50" s="12">
        <v>0</v>
      </c>
      <c r="F50" s="50"/>
      <c r="G50" s="12">
        <v>9900000</v>
      </c>
      <c r="H50" s="50"/>
    </row>
    <row r="51" spans="2:8" s="18" customFormat="1" ht="21.75" customHeight="1">
      <c r="B51" s="11" t="s">
        <v>187</v>
      </c>
      <c r="C51" s="77" t="s">
        <v>180</v>
      </c>
      <c r="D51" s="10"/>
      <c r="E51" s="12">
        <v>300014</v>
      </c>
      <c r="F51" s="50"/>
      <c r="G51" s="12">
        <v>0</v>
      </c>
      <c r="H51" s="50"/>
    </row>
    <row r="52" spans="2:8" s="18" customFormat="1" ht="21.75" customHeight="1">
      <c r="B52" s="14" t="s">
        <v>43</v>
      </c>
      <c r="C52" s="6" t="s">
        <v>181</v>
      </c>
      <c r="D52" s="51"/>
      <c r="E52" s="12"/>
      <c r="F52" s="74">
        <f>F7-F13</f>
        <v>-135419280</v>
      </c>
      <c r="G52" s="12"/>
      <c r="H52" s="74">
        <f>H7-H13</f>
        <v>-423364673</v>
      </c>
    </row>
    <row r="53" spans="2:8" ht="21.75" customHeight="1">
      <c r="B53" s="14" t="s">
        <v>38</v>
      </c>
      <c r="C53" s="6" t="s">
        <v>114</v>
      </c>
      <c r="D53" s="20"/>
      <c r="E53" s="12"/>
      <c r="F53" s="12">
        <f>SUM(E54:E56)</f>
        <v>50652533</v>
      </c>
      <c r="G53" s="12"/>
      <c r="H53" s="12">
        <f>SUM(G54:G56)</f>
        <v>59578698</v>
      </c>
    </row>
    <row r="54" spans="2:8" ht="21.75" customHeight="1">
      <c r="B54" s="11" t="s">
        <v>30</v>
      </c>
      <c r="C54" s="6" t="s">
        <v>47</v>
      </c>
      <c r="D54" s="20"/>
      <c r="E54" s="12">
        <v>21572191</v>
      </c>
      <c r="F54" s="12"/>
      <c r="G54" s="12">
        <v>24848210</v>
      </c>
      <c r="H54" s="12"/>
    </row>
    <row r="55" spans="2:8" ht="21.75" customHeight="1">
      <c r="B55" s="11" t="s">
        <v>2</v>
      </c>
      <c r="C55" s="6" t="s">
        <v>115</v>
      </c>
      <c r="D55" s="10"/>
      <c r="E55" s="12">
        <v>10370265</v>
      </c>
      <c r="F55" s="12"/>
      <c r="G55" s="12">
        <v>10252500</v>
      </c>
      <c r="H55" s="12"/>
    </row>
    <row r="56" spans="2:8" ht="21.75" customHeight="1">
      <c r="B56" s="11" t="s">
        <v>3</v>
      </c>
      <c r="C56" s="6" t="s">
        <v>116</v>
      </c>
      <c r="D56" s="10"/>
      <c r="E56" s="12">
        <v>18710077</v>
      </c>
      <c r="F56" s="12"/>
      <c r="G56" s="12">
        <v>24477988</v>
      </c>
      <c r="H56" s="12"/>
    </row>
    <row r="57" spans="2:8" ht="21.75" customHeight="1">
      <c r="B57" s="14" t="s">
        <v>50</v>
      </c>
      <c r="C57" s="6" t="s">
        <v>117</v>
      </c>
      <c r="D57" s="10"/>
      <c r="E57" s="12"/>
      <c r="F57" s="12">
        <f>SUM(E58:E58)</f>
        <v>39302</v>
      </c>
      <c r="G57" s="12"/>
      <c r="H57" s="12">
        <f>SUM(G58:G58)</f>
        <v>7384</v>
      </c>
    </row>
    <row r="58" spans="1:8" ht="21.75" customHeight="1">
      <c r="A58" s="18"/>
      <c r="B58" s="11" t="s">
        <v>188</v>
      </c>
      <c r="C58" s="6" t="s">
        <v>137</v>
      </c>
      <c r="D58" s="10"/>
      <c r="E58" s="12">
        <v>39302</v>
      </c>
      <c r="F58" s="12"/>
      <c r="G58" s="12">
        <v>7384</v>
      </c>
      <c r="H58" s="12"/>
    </row>
    <row r="59" spans="2:8" ht="21.75" customHeight="1" thickBot="1">
      <c r="B59" s="14" t="s">
        <v>51</v>
      </c>
      <c r="C59" s="6" t="s">
        <v>195</v>
      </c>
      <c r="D59" s="20"/>
      <c r="E59" s="12"/>
      <c r="F59" s="76">
        <f>SUM(F52,F53,-F57)</f>
        <v>-84806049</v>
      </c>
      <c r="G59" s="12"/>
      <c r="H59" s="76">
        <f>SUM(H52,H53,-H57)</f>
        <v>-363793359</v>
      </c>
    </row>
    <row r="60" spans="2:8" ht="9.75" customHeight="1" thickTop="1">
      <c r="B60" s="23"/>
      <c r="C60" s="16"/>
      <c r="D60" s="17"/>
      <c r="E60" s="27"/>
      <c r="F60" s="27"/>
      <c r="G60" s="27"/>
      <c r="H60" s="27"/>
    </row>
    <row r="61" spans="2:8" ht="21.75" customHeight="1">
      <c r="B61" s="98"/>
      <c r="C61" s="98"/>
      <c r="D61" s="98"/>
      <c r="E61" s="98"/>
      <c r="F61" s="98"/>
      <c r="G61" s="98"/>
      <c r="H61" s="98"/>
    </row>
    <row r="63" spans="6:8" ht="14.25">
      <c r="F63" s="25">
        <f>F59-재무!E49</f>
        <v>-1789415172</v>
      </c>
      <c r="H63" s="25">
        <f>H59-재무!G49</f>
        <v>-2153208531</v>
      </c>
    </row>
    <row r="64" spans="5:8" ht="14.25">
      <c r="E64" s="24"/>
      <c r="F64" s="75"/>
      <c r="G64" s="24"/>
      <c r="H64" s="75"/>
    </row>
    <row r="65" spans="5:8" ht="14.25">
      <c r="E65" s="24"/>
      <c r="F65" s="46"/>
      <c r="G65" s="24"/>
      <c r="H65" s="46"/>
    </row>
    <row r="66" spans="5:8" ht="14.25">
      <c r="E66" s="24"/>
      <c r="F66" s="46"/>
      <c r="G66" s="24"/>
      <c r="H66" s="46"/>
    </row>
    <row r="67" ht="14.25">
      <c r="F67" s="25">
        <v>687558298</v>
      </c>
    </row>
    <row r="70" spans="5:8" ht="14.25">
      <c r="E70" s="45"/>
      <c r="F70" s="44"/>
      <c r="G70" s="45"/>
      <c r="H70" s="44"/>
    </row>
    <row r="71" spans="6:8" ht="14.25">
      <c r="F71" s="44"/>
      <c r="H71" s="44"/>
    </row>
  </sheetData>
  <sheetProtection/>
  <mergeCells count="10">
    <mergeCell ref="B61:H61"/>
    <mergeCell ref="B2:H2"/>
    <mergeCell ref="B3:H3"/>
    <mergeCell ref="G6:H6"/>
    <mergeCell ref="G34:H34"/>
    <mergeCell ref="B1:H1"/>
    <mergeCell ref="B34:D34"/>
    <mergeCell ref="E34:F34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5"/>
  <sheetViews>
    <sheetView tabSelected="1" zoomScalePageLayoutView="0" workbookViewId="0" topLeftCell="A13">
      <selection activeCell="K21" sqref="K21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77734375" style="1" customWidth="1"/>
    <col min="4" max="4" width="7.77734375" style="4" customWidth="1"/>
    <col min="5" max="8" width="12.3359375" style="25" customWidth="1"/>
    <col min="9" max="10" width="8.88671875" style="1" customWidth="1"/>
    <col min="11" max="11" width="13.99609375" style="1" bestFit="1" customWidth="1"/>
    <col min="12" max="16384" width="8.88671875" style="1" customWidth="1"/>
  </cols>
  <sheetData>
    <row r="1" spans="2:8" ht="34.5" customHeight="1">
      <c r="B1" s="99" t="s">
        <v>53</v>
      </c>
      <c r="C1" s="99"/>
      <c r="D1" s="99"/>
      <c r="E1" s="99"/>
      <c r="F1" s="99"/>
      <c r="G1" s="99"/>
      <c r="H1" s="99"/>
    </row>
    <row r="2" spans="2:8" ht="15" customHeight="1">
      <c r="B2" s="100" t="s">
        <v>172</v>
      </c>
      <c r="C2" s="100"/>
      <c r="D2" s="100"/>
      <c r="E2" s="100"/>
      <c r="F2" s="100"/>
      <c r="G2" s="100"/>
      <c r="H2" s="100"/>
    </row>
    <row r="3" spans="2:8" ht="15" customHeight="1">
      <c r="B3" s="100" t="s">
        <v>161</v>
      </c>
      <c r="C3" s="100"/>
      <c r="D3" s="100"/>
      <c r="E3" s="100"/>
      <c r="F3" s="100"/>
      <c r="G3" s="100"/>
      <c r="H3" s="100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173</v>
      </c>
      <c r="C5" s="3"/>
      <c r="E5" s="48"/>
      <c r="F5" s="49"/>
      <c r="G5" s="48"/>
      <c r="H5" s="49" t="s">
        <v>29</v>
      </c>
    </row>
    <row r="6" spans="2:8" ht="39.75" customHeight="1">
      <c r="B6" s="104" t="s">
        <v>19</v>
      </c>
      <c r="C6" s="105"/>
      <c r="D6" s="106"/>
      <c r="E6" s="86" t="s">
        <v>170</v>
      </c>
      <c r="F6" s="87"/>
      <c r="G6" s="86" t="s">
        <v>175</v>
      </c>
      <c r="H6" s="87"/>
    </row>
    <row r="7" spans="2:8" ht="21.75" customHeight="1">
      <c r="B7" s="39" t="s">
        <v>0</v>
      </c>
      <c r="C7" s="30" t="s">
        <v>118</v>
      </c>
      <c r="E7" s="31"/>
      <c r="F7" s="35">
        <f>+E8+E9+E12+E13</f>
        <v>679108265</v>
      </c>
      <c r="G7" s="31"/>
      <c r="H7" s="35">
        <f>+G8+G9+G12+G13</f>
        <v>158453768</v>
      </c>
    </row>
    <row r="8" spans="2:8" ht="21.75" customHeight="1">
      <c r="B8" s="29" t="s">
        <v>1</v>
      </c>
      <c r="C8" s="30" t="s">
        <v>190</v>
      </c>
      <c r="E8" s="33">
        <f>운영!F59</f>
        <v>-84806049</v>
      </c>
      <c r="F8" s="42"/>
      <c r="G8" s="33">
        <f>운영!H59</f>
        <v>-363793359</v>
      </c>
      <c r="H8" s="42"/>
    </row>
    <row r="9" spans="2:8" ht="21.75" customHeight="1">
      <c r="B9" s="29" t="s">
        <v>2</v>
      </c>
      <c r="C9" s="68" t="s">
        <v>196</v>
      </c>
      <c r="D9" s="5"/>
      <c r="E9" s="58">
        <f>SUM(E10:E11)</f>
        <v>885222840</v>
      </c>
      <c r="F9" s="42"/>
      <c r="G9" s="58">
        <f>SUM(G10:G11)</f>
        <v>825481340</v>
      </c>
      <c r="H9" s="42"/>
    </row>
    <row r="10" spans="2:8" ht="21.75" customHeight="1">
      <c r="B10" s="34" t="s">
        <v>33</v>
      </c>
      <c r="C10" s="30" t="s">
        <v>16</v>
      </c>
      <c r="E10" s="42">
        <v>721078070</v>
      </c>
      <c r="F10" s="42"/>
      <c r="G10" s="42">
        <v>771786280</v>
      </c>
      <c r="H10" s="42"/>
    </row>
    <row r="11" spans="2:8" ht="21.75" customHeight="1">
      <c r="B11" s="34" t="s">
        <v>34</v>
      </c>
      <c r="C11" s="30" t="s">
        <v>28</v>
      </c>
      <c r="E11" s="59">
        <v>164144770</v>
      </c>
      <c r="F11" s="42"/>
      <c r="G11" s="59">
        <v>53695060</v>
      </c>
      <c r="H11" s="42"/>
    </row>
    <row r="12" spans="2:8" ht="21.75" customHeight="1">
      <c r="B12" s="29" t="s">
        <v>3</v>
      </c>
      <c r="C12" s="68" t="s">
        <v>197</v>
      </c>
      <c r="D12" s="10"/>
      <c r="E12" s="57">
        <v>0</v>
      </c>
      <c r="F12" s="42"/>
      <c r="G12" s="57">
        <v>0</v>
      </c>
      <c r="H12" s="42"/>
    </row>
    <row r="13" spans="2:8" ht="21.75" customHeight="1">
      <c r="B13" s="29" t="s">
        <v>4</v>
      </c>
      <c r="C13" s="68" t="s">
        <v>139</v>
      </c>
      <c r="D13" s="10"/>
      <c r="E13" s="33">
        <f>SUM(E14:E26)</f>
        <v>-121308526</v>
      </c>
      <c r="F13" s="42"/>
      <c r="G13" s="33">
        <f>SUM(G14:G26)</f>
        <v>-303234213</v>
      </c>
      <c r="H13" s="42"/>
    </row>
    <row r="14" spans="2:8" ht="21.75" customHeight="1">
      <c r="B14" s="40" t="s">
        <v>33</v>
      </c>
      <c r="C14" s="41" t="s">
        <v>182</v>
      </c>
      <c r="D14" s="10"/>
      <c r="E14" s="35">
        <v>-1898630</v>
      </c>
      <c r="F14" s="42"/>
      <c r="G14" s="59">
        <v>0</v>
      </c>
      <c r="H14" s="42"/>
    </row>
    <row r="15" spans="2:8" ht="21.75" customHeight="1">
      <c r="B15" s="34" t="s">
        <v>34</v>
      </c>
      <c r="C15" s="41" t="s">
        <v>58</v>
      </c>
      <c r="D15" s="10"/>
      <c r="E15" s="35">
        <v>-6033500</v>
      </c>
      <c r="F15" s="42"/>
      <c r="G15" s="35">
        <v>-627000</v>
      </c>
      <c r="H15" s="42"/>
    </row>
    <row r="16" spans="2:8" ht="21.75" customHeight="1">
      <c r="B16" s="34" t="s">
        <v>35</v>
      </c>
      <c r="C16" s="30" t="s">
        <v>119</v>
      </c>
      <c r="D16" s="10"/>
      <c r="E16" s="81">
        <v>-13577360</v>
      </c>
      <c r="F16" s="42"/>
      <c r="G16" s="81">
        <v>-11562340</v>
      </c>
      <c r="H16" s="42"/>
    </row>
    <row r="17" spans="2:8" ht="21.75" customHeight="1">
      <c r="B17" s="34" t="s">
        <v>36</v>
      </c>
      <c r="C17" s="30" t="s">
        <v>120</v>
      </c>
      <c r="D17" s="10"/>
      <c r="E17" s="35">
        <v>2212986</v>
      </c>
      <c r="F17" s="42"/>
      <c r="G17" s="35">
        <v>27413</v>
      </c>
      <c r="H17" s="42"/>
    </row>
    <row r="18" spans="2:8" ht="21.75" customHeight="1">
      <c r="B18" s="34" t="s">
        <v>45</v>
      </c>
      <c r="C18" s="30" t="s">
        <v>121</v>
      </c>
      <c r="D18" s="10"/>
      <c r="E18" s="35">
        <v>360040</v>
      </c>
      <c r="F18" s="42"/>
      <c r="G18" s="35">
        <v>95440</v>
      </c>
      <c r="H18" s="42"/>
    </row>
    <row r="19" spans="2:8" ht="21.75" customHeight="1">
      <c r="B19" s="34" t="s">
        <v>37</v>
      </c>
      <c r="C19" s="30" t="s">
        <v>52</v>
      </c>
      <c r="D19" s="10"/>
      <c r="E19" s="35">
        <v>6973910</v>
      </c>
      <c r="F19" s="42"/>
      <c r="G19" s="35">
        <v>-2296901</v>
      </c>
      <c r="H19" s="42"/>
    </row>
    <row r="20" spans="2:8" ht="21.75" customHeight="1">
      <c r="B20" s="34" t="s">
        <v>141</v>
      </c>
      <c r="C20" s="30" t="s">
        <v>122</v>
      </c>
      <c r="D20" s="10"/>
      <c r="E20" s="35">
        <v>445770</v>
      </c>
      <c r="F20" s="42"/>
      <c r="G20" s="35">
        <v>-454080</v>
      </c>
      <c r="H20" s="42"/>
    </row>
    <row r="21" spans="2:11" ht="21.75" customHeight="1">
      <c r="B21" s="34" t="s">
        <v>142</v>
      </c>
      <c r="C21" s="30" t="s">
        <v>156</v>
      </c>
      <c r="D21" s="10"/>
      <c r="E21" s="35">
        <v>-2424031</v>
      </c>
      <c r="F21" s="42"/>
      <c r="G21" s="35">
        <v>1308547</v>
      </c>
      <c r="H21" s="42"/>
      <c r="K21" s="68"/>
    </row>
    <row r="22" spans="2:8" ht="21.75" customHeight="1">
      <c r="B22" s="34" t="s">
        <v>143</v>
      </c>
      <c r="C22" s="30" t="s">
        <v>165</v>
      </c>
      <c r="D22" s="10"/>
      <c r="E22" s="35">
        <v>3500930</v>
      </c>
      <c r="F22" s="42"/>
      <c r="G22" s="35">
        <v>129070</v>
      </c>
      <c r="H22" s="42"/>
    </row>
    <row r="23" spans="2:8" ht="24" customHeight="1">
      <c r="B23" s="32" t="s">
        <v>144</v>
      </c>
      <c r="C23" s="30" t="s">
        <v>123</v>
      </c>
      <c r="D23" s="10"/>
      <c r="E23" s="35">
        <v>-67042410</v>
      </c>
      <c r="F23" s="42"/>
      <c r="G23" s="35">
        <v>-176411100</v>
      </c>
      <c r="H23" s="42"/>
    </row>
    <row r="24" spans="2:8" ht="21.75" customHeight="1">
      <c r="B24" s="32" t="s">
        <v>145</v>
      </c>
      <c r="C24" s="30" t="s">
        <v>157</v>
      </c>
      <c r="D24" s="10"/>
      <c r="E24" s="35">
        <v>11547917</v>
      </c>
      <c r="F24" s="42"/>
      <c r="G24" s="35">
        <v>-10252500</v>
      </c>
      <c r="H24" s="42"/>
    </row>
    <row r="25" spans="2:8" ht="21.75" customHeight="1">
      <c r="B25" s="32" t="s">
        <v>158</v>
      </c>
      <c r="C25" s="30" t="s">
        <v>124</v>
      </c>
      <c r="D25" s="10"/>
      <c r="E25" s="59">
        <v>0</v>
      </c>
      <c r="F25" s="69"/>
      <c r="G25" s="35">
        <v>-3007810</v>
      </c>
      <c r="H25" s="69"/>
    </row>
    <row r="26" spans="2:8" ht="21.75" customHeight="1">
      <c r="B26" s="32" t="s">
        <v>189</v>
      </c>
      <c r="C26" s="68" t="s">
        <v>198</v>
      </c>
      <c r="D26" s="10"/>
      <c r="E26" s="35">
        <v>-55374148</v>
      </c>
      <c r="F26" s="42"/>
      <c r="G26" s="35">
        <v>-100182952</v>
      </c>
      <c r="H26" s="42"/>
    </row>
    <row r="27" spans="2:8" ht="21.75" customHeight="1">
      <c r="B27" s="38" t="s">
        <v>17</v>
      </c>
      <c r="C27" s="30" t="s">
        <v>18</v>
      </c>
      <c r="D27" s="10"/>
      <c r="E27" s="42"/>
      <c r="F27" s="35">
        <f>+E28+E29</f>
        <v>-729466156</v>
      </c>
      <c r="G27" s="42"/>
      <c r="H27" s="35">
        <f>+G28+G29</f>
        <v>-364945347</v>
      </c>
    </row>
    <row r="28" spans="2:8" ht="21.75" customHeight="1">
      <c r="B28" s="29" t="s">
        <v>1</v>
      </c>
      <c r="C28" s="30" t="s">
        <v>167</v>
      </c>
      <c r="D28" s="10"/>
      <c r="E28" s="57">
        <v>0</v>
      </c>
      <c r="F28" s="42"/>
      <c r="G28" s="57">
        <v>0</v>
      </c>
      <c r="H28" s="42"/>
    </row>
    <row r="29" spans="2:8" ht="21.75" customHeight="1">
      <c r="B29" s="29" t="s">
        <v>2</v>
      </c>
      <c r="C29" s="30" t="s">
        <v>168</v>
      </c>
      <c r="D29" s="1"/>
      <c r="E29" s="33">
        <f>-SUM(E30:E37)</f>
        <v>-729466156</v>
      </c>
      <c r="F29" s="70"/>
      <c r="G29" s="33">
        <f>-SUM(G30:G37)</f>
        <v>-364945347</v>
      </c>
      <c r="H29" s="70"/>
    </row>
    <row r="30" spans="2:8" ht="9.75" customHeight="1">
      <c r="B30" s="36"/>
      <c r="C30" s="37"/>
      <c r="D30" s="17"/>
      <c r="E30" s="33"/>
      <c r="F30" s="58"/>
      <c r="G30" s="33"/>
      <c r="H30" s="58"/>
    </row>
    <row r="31" spans="2:8" ht="21.75" customHeight="1">
      <c r="B31" s="19" t="s">
        <v>147</v>
      </c>
      <c r="C31" s="78"/>
      <c r="D31" s="20"/>
      <c r="E31" s="79"/>
      <c r="F31" s="79"/>
      <c r="G31" s="79"/>
      <c r="H31" s="79"/>
    </row>
    <row r="32" spans="2:8" ht="21.75" customHeight="1">
      <c r="B32" s="19" t="s">
        <v>150</v>
      </c>
      <c r="C32" s="78"/>
      <c r="D32" s="20"/>
      <c r="E32" s="79"/>
      <c r="F32" s="79"/>
      <c r="G32" s="79"/>
      <c r="H32" s="79"/>
    </row>
    <row r="33" spans="2:8" ht="21.75" customHeight="1">
      <c r="B33" s="2" t="s">
        <v>173</v>
      </c>
      <c r="C33" s="3"/>
      <c r="E33" s="48"/>
      <c r="F33" s="49"/>
      <c r="G33" s="48"/>
      <c r="H33" s="49"/>
    </row>
    <row r="34" spans="2:8" ht="39.75" customHeight="1">
      <c r="B34" s="104" t="s">
        <v>19</v>
      </c>
      <c r="C34" s="105"/>
      <c r="D34" s="106"/>
      <c r="E34" s="86" t="s">
        <v>170</v>
      </c>
      <c r="F34" s="87"/>
      <c r="G34" s="86" t="s">
        <v>175</v>
      </c>
      <c r="H34" s="87"/>
    </row>
    <row r="35" spans="2:8" ht="21.75" customHeight="1">
      <c r="B35" s="32" t="s">
        <v>33</v>
      </c>
      <c r="C35" s="41" t="s">
        <v>166</v>
      </c>
      <c r="D35" s="1"/>
      <c r="E35" s="35">
        <v>99778626</v>
      </c>
      <c r="F35" s="70"/>
      <c r="G35" s="35">
        <v>554</v>
      </c>
      <c r="H35" s="70"/>
    </row>
    <row r="36" spans="2:8" ht="21.75" customHeight="1">
      <c r="B36" s="32" t="s">
        <v>34</v>
      </c>
      <c r="C36" s="30" t="s">
        <v>125</v>
      </c>
      <c r="D36" s="10"/>
      <c r="E36" s="59">
        <v>475390000</v>
      </c>
      <c r="F36" s="42"/>
      <c r="G36" s="59">
        <v>331209433</v>
      </c>
      <c r="H36" s="42"/>
    </row>
    <row r="37" spans="2:8" ht="21.75" customHeight="1">
      <c r="B37" s="32" t="s">
        <v>35</v>
      </c>
      <c r="C37" s="30" t="s">
        <v>126</v>
      </c>
      <c r="D37" s="10"/>
      <c r="E37" s="59">
        <v>154297530</v>
      </c>
      <c r="F37" s="42"/>
      <c r="G37" s="59">
        <v>33735360</v>
      </c>
      <c r="H37" s="42"/>
    </row>
    <row r="38" spans="2:8" ht="21.75" customHeight="1">
      <c r="B38" s="39" t="s">
        <v>10</v>
      </c>
      <c r="C38" s="30" t="s">
        <v>191</v>
      </c>
      <c r="D38" s="10"/>
      <c r="E38" s="59"/>
      <c r="F38" s="59">
        <f>E39+E40</f>
        <v>0</v>
      </c>
      <c r="G38" s="59"/>
      <c r="H38" s="59">
        <f>G39+G40</f>
        <v>0</v>
      </c>
    </row>
    <row r="39" spans="2:8" ht="21.75" customHeight="1">
      <c r="B39" s="29" t="s">
        <v>1</v>
      </c>
      <c r="C39" s="30" t="s">
        <v>192</v>
      </c>
      <c r="D39" s="10"/>
      <c r="E39" s="57">
        <v>0</v>
      </c>
      <c r="F39" s="42"/>
      <c r="G39" s="57">
        <v>0</v>
      </c>
      <c r="H39" s="42"/>
    </row>
    <row r="40" spans="2:8" ht="21.75" customHeight="1">
      <c r="B40" s="29" t="s">
        <v>2</v>
      </c>
      <c r="C40" s="30" t="s">
        <v>193</v>
      </c>
      <c r="D40" s="10"/>
      <c r="E40" s="57">
        <v>0</v>
      </c>
      <c r="F40" s="31"/>
      <c r="G40" s="57">
        <v>0</v>
      </c>
      <c r="H40" s="31"/>
    </row>
    <row r="41" spans="2:8" ht="21.75" customHeight="1">
      <c r="B41" s="39" t="s">
        <v>11</v>
      </c>
      <c r="C41" s="30" t="s">
        <v>194</v>
      </c>
      <c r="D41" s="62"/>
      <c r="E41" s="31"/>
      <c r="F41" s="71">
        <f>F7+F27+F38</f>
        <v>-50357891</v>
      </c>
      <c r="G41" s="31"/>
      <c r="H41" s="71">
        <f>H7+H27+H38</f>
        <v>-206491579</v>
      </c>
    </row>
    <row r="42" spans="2:11" ht="21.75" customHeight="1">
      <c r="B42" s="39" t="s">
        <v>14</v>
      </c>
      <c r="C42" s="30" t="s">
        <v>127</v>
      </c>
      <c r="D42" s="10"/>
      <c r="E42" s="31"/>
      <c r="F42" s="43">
        <f>H43</f>
        <v>272410947</v>
      </c>
      <c r="G42" s="31"/>
      <c r="H42" s="43">
        <f>K42</f>
        <v>478902526</v>
      </c>
      <c r="K42" s="84">
        <v>478902526</v>
      </c>
    </row>
    <row r="43" spans="2:8" ht="21.75" customHeight="1" thickBot="1">
      <c r="B43" s="39" t="s">
        <v>15</v>
      </c>
      <c r="C43" s="30" t="s">
        <v>128</v>
      </c>
      <c r="D43" s="10"/>
      <c r="E43" s="31"/>
      <c r="F43" s="72">
        <f>+F41+F42</f>
        <v>222053056</v>
      </c>
      <c r="G43" s="31"/>
      <c r="H43" s="72">
        <f>+H41+H42</f>
        <v>272410947</v>
      </c>
    </row>
    <row r="44" spans="2:8" ht="9.75" customHeight="1" thickTop="1">
      <c r="B44" s="15"/>
      <c r="C44" s="16"/>
      <c r="D44" s="17"/>
      <c r="E44" s="27"/>
      <c r="F44" s="27"/>
      <c r="G44" s="27"/>
      <c r="H44" s="27"/>
    </row>
    <row r="45" spans="2:8" ht="21.75" customHeight="1">
      <c r="B45" s="98"/>
      <c r="C45" s="98"/>
      <c r="D45" s="98"/>
      <c r="E45" s="98"/>
      <c r="F45" s="98"/>
      <c r="G45" s="98"/>
      <c r="H45" s="98"/>
    </row>
    <row r="47" spans="6:8" ht="14.25">
      <c r="F47" s="25">
        <f>F43-재무!E9</f>
        <v>0</v>
      </c>
      <c r="H47" s="25">
        <f>H43-재무!G9</f>
        <v>0</v>
      </c>
    </row>
    <row r="48" spans="5:8" ht="14.25">
      <c r="E48" s="24"/>
      <c r="F48" s="25">
        <f>F47/2</f>
        <v>0</v>
      </c>
      <c r="G48" s="24"/>
      <c r="H48" s="46"/>
    </row>
    <row r="49" spans="5:8" ht="14.25">
      <c r="E49" s="24"/>
      <c r="F49" s="46"/>
      <c r="G49" s="24"/>
      <c r="H49" s="46"/>
    </row>
    <row r="50" spans="5:8" ht="14.25">
      <c r="E50" s="24"/>
      <c r="F50" s="46"/>
      <c r="G50" s="24"/>
      <c r="H50" s="46"/>
    </row>
    <row r="54" spans="5:8" ht="14.25">
      <c r="E54" s="45"/>
      <c r="F54" s="44"/>
      <c r="G54" s="45"/>
      <c r="H54" s="44"/>
    </row>
    <row r="55" spans="6:8" ht="14.25">
      <c r="F55" s="44"/>
      <c r="H55" s="44"/>
    </row>
  </sheetData>
  <sheetProtection/>
  <mergeCells count="10">
    <mergeCell ref="B45:H45"/>
    <mergeCell ref="G6:H6"/>
    <mergeCell ref="G34:H34"/>
    <mergeCell ref="B2:H2"/>
    <mergeCell ref="B3:H3"/>
    <mergeCell ref="B1:H1"/>
    <mergeCell ref="B6:D6"/>
    <mergeCell ref="E6:F6"/>
    <mergeCell ref="B34:D34"/>
    <mergeCell ref="E34:F34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2013-02-24T14:36:03Z</cp:lastPrinted>
  <dcterms:created xsi:type="dcterms:W3CDTF">2000-10-24T02:05:43Z</dcterms:created>
  <dcterms:modified xsi:type="dcterms:W3CDTF">2015-03-04T23:43:18Z</dcterms:modified>
  <cp:category/>
  <cp:version/>
  <cp:contentType/>
  <cp:contentStatus/>
</cp:coreProperties>
</file>