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40" windowWidth="11970" windowHeight="4575" activeTab="0"/>
  </bookViews>
  <sheets>
    <sheet name="재무" sheetId="1" r:id="rId1"/>
    <sheet name="운영" sheetId="2" r:id="rId2"/>
    <sheet name="현금" sheetId="3" r:id="rId3"/>
    <sheet name="Sheet1" sheetId="4" state="hidden" r:id="rId4"/>
  </sheets>
  <definedNames>
    <definedName name="AS2DocOpenMode" hidden="1">"AS2DocumentEdit"</definedName>
    <definedName name="_xlnm.Print_Area" localSheetId="1">'운영'!$A$1:$H$60</definedName>
    <definedName name="_xlnm.Print_Area" localSheetId="0">'재무'!$A$1:$H$46</definedName>
    <definedName name="_xlnm.Print_Area" localSheetId="2">'현금'!$A$1:$H$41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<sst xmlns="http://schemas.openxmlformats.org/spreadsheetml/2006/main" count="311" uniqueCount="229">
  <si>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</si>
  <si>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</si>
  <si>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</si>
  <si>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</si>
  <si>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</si>
  <si>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</si>
  <si>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</si>
  <si>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</si>
  <si>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</si>
  <si>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</si>
  <si>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</si>
  <si>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</si>
  <si>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</si>
  <si>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</si>
  <si>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</si>
  <si>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</si>
  <si>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</si>
  <si>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</si>
  <si>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</si>
  <si>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</si>
  <si>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</si>
  <si>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</si>
  <si>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</si>
  <si>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</si>
  <si>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</si>
  <si>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</si>
  <si>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</si>
  <si>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</si>
  <si>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</si>
  <si>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</si>
  <si>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</si>
  <si>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</si>
  <si>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</si>
  <si>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</si>
  <si>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</si>
  <si>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</si>
  <si>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</si>
  <si>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</si>
  <si>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</si>
  <si>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</si>
  <si>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</si>
  <si>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</si>
  <si>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</si>
  <si>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</si>
  <si>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</si>
  <si>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</si>
  <si>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</si>
  <si>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</si>
  <si>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</si>
  <si>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</si>
  <si>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</si>
  <si>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</si>
  <si>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</si>
  <si>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</si>
  <si>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</si>
  <si>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</si>
  <si>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</si>
  <si>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</si>
  <si>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</si>
  <si>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</si>
  <si>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</si>
  <si>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</si>
  <si>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</si>
  <si>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</si>
  <si>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</si>
  <si>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</si>
  <si>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</si>
  <si>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비유동부채</t>
  </si>
  <si>
    <t>퇴직연금운용자산</t>
  </si>
  <si>
    <t>출연금</t>
  </si>
  <si>
    <t>설립출연금</t>
  </si>
  <si>
    <t>기타순자산</t>
  </si>
  <si>
    <t>사업수익</t>
  </si>
  <si>
    <t>시설사용료수입</t>
  </si>
  <si>
    <t>청소년사용료수입</t>
  </si>
  <si>
    <t>사업비용</t>
  </si>
  <si>
    <t>직원급여및상여금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</si>
  <si>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</si>
  <si>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</si>
  <si>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</si>
  <si>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</si>
  <si>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</si>
  <si>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</si>
  <si>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</si>
  <si>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</si>
  <si>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</si>
  <si>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</si>
  <si>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</si>
  <si>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용역비</t>
  </si>
  <si>
    <t>업무추진비</t>
  </si>
  <si>
    <t>지급임차료</t>
  </si>
  <si>
    <t>소모품비</t>
  </si>
  <si>
    <t>사무용품비</t>
  </si>
  <si>
    <t>일숙직비</t>
  </si>
  <si>
    <t>행사비</t>
  </si>
  <si>
    <t>교육훈련비</t>
  </si>
  <si>
    <t>14.</t>
  </si>
  <si>
    <t>15.</t>
  </si>
  <si>
    <t>16.</t>
  </si>
  <si>
    <t>17.</t>
  </si>
  <si>
    <t>19.</t>
  </si>
  <si>
    <t>20.</t>
  </si>
  <si>
    <t>21.</t>
  </si>
  <si>
    <t>22.</t>
  </si>
  <si>
    <t>27.</t>
  </si>
  <si>
    <t>28.</t>
  </si>
  <si>
    <t>사업외수익</t>
  </si>
  <si>
    <t>수입임대료</t>
  </si>
  <si>
    <t>잡이익</t>
  </si>
  <si>
    <t>사업외비용</t>
  </si>
  <si>
    <t>사업활동현금흐름</t>
  </si>
  <si>
    <t>선급비용의 감소(증가)</t>
  </si>
  <si>
    <t>선급법인세의 감소(증가)</t>
  </si>
  <si>
    <t>시설장치의 취득</t>
  </si>
  <si>
    <t>비품의 취득</t>
  </si>
  <si>
    <t>기초의현금</t>
  </si>
  <si>
    <t>기말의현금</t>
  </si>
  <si>
    <t>기타순자산</t>
  </si>
  <si>
    <t>차량운반구</t>
  </si>
  <si>
    <t>3.</t>
  </si>
  <si>
    <t>회의비</t>
  </si>
  <si>
    <t>25.</t>
  </si>
  <si>
    <t>26.</t>
  </si>
  <si>
    <t>잡손실</t>
  </si>
  <si>
    <t>사업활동으로인한자산·부채의변동</t>
  </si>
  <si>
    <t>24.</t>
  </si>
  <si>
    <t>사.</t>
  </si>
  <si>
    <t>23.</t>
  </si>
  <si>
    <t>(계속)</t>
  </si>
  <si>
    <t>재무상태표-계속</t>
  </si>
  <si>
    <t>운영성과표-계속</t>
  </si>
  <si>
    <t>현금흐름표-계속</t>
  </si>
  <si>
    <t>선수임대료</t>
  </si>
  <si>
    <t>부가세예수금</t>
  </si>
  <si>
    <t>국비보조금</t>
  </si>
  <si>
    <t>도비보조금</t>
  </si>
  <si>
    <t>부가세예수금의증가(감소)</t>
  </si>
  <si>
    <t>선수임대료의 증가(감소)</t>
  </si>
  <si>
    <t>18.</t>
  </si>
  <si>
    <t>29.</t>
  </si>
  <si>
    <t>경상북도청소년수련원</t>
  </si>
  <si>
    <t>경상북도청소년수련원</t>
  </si>
  <si>
    <t>운반비</t>
  </si>
  <si>
    <t>포상금</t>
  </si>
  <si>
    <t>사업이익(손실)</t>
  </si>
  <si>
    <t>당기순자산의증(감)</t>
  </si>
  <si>
    <t>재무활동으로인한현금흐름</t>
  </si>
  <si>
    <t>현금의증가(감소)(Ⅰ+Ⅱ+Ⅲ)</t>
  </si>
  <si>
    <t>순자산의 증(감)</t>
  </si>
  <si>
    <t>현금의유출이없는비용등의가산</t>
  </si>
  <si>
    <t>현금의유입이없는수익등의차감</t>
  </si>
  <si>
    <t>퇴직연금운용자산의 감소(증가)</t>
  </si>
  <si>
    <t>기타부담금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</si>
  <si>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</si>
  <si>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</si>
  <si>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</si>
  <si>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</si>
  <si>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기부금</t>
  </si>
  <si>
    <t>기관명</t>
  </si>
  <si>
    <t>구 분</t>
  </si>
  <si>
    <t>활용내역</t>
  </si>
  <si>
    <t>사업비용</t>
  </si>
  <si>
    <t>사무처</t>
  </si>
  <si>
    <t>주요사업</t>
  </si>
  <si>
    <t>사무처 운영 및 법인 관리</t>
  </si>
  <si>
    <t>청소년수련원</t>
  </si>
  <si>
    <t>보조사업</t>
  </si>
  <si>
    <t>청소년문화교류캠프</t>
  </si>
  <si>
    <t>소        계</t>
  </si>
  <si>
    <t>청소년진흥원</t>
  </si>
  <si>
    <t>상담복지센터 및 활동진흥센터 운영</t>
  </si>
  <si>
    <t>상담복지센터 사업 등</t>
  </si>
  <si>
    <t>청소년통합지원체계구축(위기) 사업</t>
  </si>
  <si>
    <t>인터넷 중독예방상담사업</t>
  </si>
  <si>
    <t>청소년 동반자프로그램 운영</t>
  </si>
  <si>
    <t>안전관련사업 상근심사원 사업</t>
  </si>
  <si>
    <t>학교폭력예방 또래상담사업</t>
  </si>
  <si>
    <t>학부모교육 사업</t>
  </si>
  <si>
    <t>사랑의 교실 사업</t>
  </si>
  <si>
    <t>인터넷치유학교 운영 및 자기부담금</t>
  </si>
  <si>
    <t>학교 밖 청소년 동행카드 사업</t>
  </si>
  <si>
    <t>학교폭력예방 사업비</t>
  </si>
  <si>
    <t>활동진흥센터 사업</t>
  </si>
  <si>
    <t>대한민국 청소년박람회</t>
  </si>
  <si>
    <t>청소년참여위원 등 사업비</t>
  </si>
  <si>
    <t>유해환경감시단 사업비</t>
  </si>
  <si>
    <t>학업중단 청소년 자립 및 학습지원 사업 등</t>
  </si>
  <si>
    <t>학교폭력피해자지원센터 사업</t>
  </si>
  <si>
    <t>학부모지원센터 사업</t>
  </si>
  <si>
    <t>2015년도 선수사업비</t>
  </si>
  <si>
    <t>소       계</t>
  </si>
  <si>
    <t>청소년성문화센터</t>
  </si>
  <si>
    <t>청소년성문화센터 운영</t>
  </si>
  <si>
    <t>찾아가는 성교육</t>
  </si>
  <si>
    <t>장애아동청소년성인권교육</t>
  </si>
  <si>
    <t>아동청소년대상 성범죄 신고의무자교육</t>
  </si>
  <si>
    <t>체험형 성교육</t>
  </si>
  <si>
    <t>경상북도청소년박람회</t>
  </si>
  <si>
    <t>구미교육청장애성인권교육</t>
  </si>
  <si>
    <t>보건교사성교육전문가양성과정</t>
  </si>
  <si>
    <t>아동청소년쉼터</t>
  </si>
  <si>
    <t>아동청소년쉼터 운영</t>
  </si>
  <si>
    <t>청소년남자쉼터</t>
  </si>
  <si>
    <t>청소년남자쉼터 운영</t>
  </si>
  <si>
    <t>북부청소년성문화센터</t>
  </si>
  <si>
    <t>북부청소년성문화센터 운영</t>
  </si>
  <si>
    <t>시설 운영 및 수련활동 지원</t>
  </si>
  <si>
    <t>경상북도청소년박람회 운영</t>
  </si>
  <si>
    <t>보조사업</t>
  </si>
  <si>
    <t>학교에서의 성인권교육</t>
  </si>
  <si>
    <t>찾아가는 폭력예방교육</t>
  </si>
  <si>
    <t>찾아가는 가정폭력예방교육</t>
  </si>
  <si>
    <t>제 16 기 2017년 1월 1일부터 2017년 12월 31일까지</t>
  </si>
  <si>
    <t>제 16 기 2017년 12월 31일 현재</t>
  </si>
  <si>
    <t>광고선전비</t>
  </si>
  <si>
    <t>유형자산처분이익</t>
  </si>
  <si>
    <t>보조사업운영비</t>
  </si>
  <si>
    <t>유형자산처분이익</t>
  </si>
  <si>
    <t>퇴직금의 지급</t>
  </si>
  <si>
    <t>시설장치의처분</t>
  </si>
  <si>
    <t>유형자산폐기손실</t>
  </si>
  <si>
    <t>제 17 기 2018년 12월 31일 현재</t>
  </si>
  <si>
    <t>제          17 (당)        기</t>
  </si>
  <si>
    <t>제          16 (전)        기</t>
  </si>
  <si>
    <t>제          17 (당)        기</t>
  </si>
  <si>
    <t>제 17 기 2018년 1월 1일부터 2018년 12월 31일까지</t>
  </si>
  <si>
    <t>급식재료비</t>
  </si>
  <si>
    <t>유형자산폐기손실</t>
  </si>
  <si>
    <t>(당기 순자산의 감소:  180,537,991원
 전기 순자산의 증가:   12,992,573원)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</si>
</sst>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,##0;\-##,##0;0"/>
    <numFmt numFmtId="208" formatCode="#,##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9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3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바탕체"/>
      <family val="1"/>
    </font>
    <font>
      <sz val="10"/>
      <color rgb="FF282828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2" fillId="0" borderId="0" xfId="0" applyNumberFormat="1" applyFont="1" applyBorder="1" applyAlignment="1">
      <alignment horizontal="center" vertical="center"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4" fillId="0" borderId="0" xfId="69" applyFont="1" applyAlignment="1">
      <alignment vertical="center"/>
    </xf>
    <xf numFmtId="186" fontId="3" fillId="0" borderId="21" xfId="87" applyNumberFormat="1" applyFont="1" applyFill="1" applyBorder="1" applyAlignment="1">
      <alignment vertical="center"/>
      <protection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57" fillId="0" borderId="25" xfId="0" applyNumberFormat="1" applyFont="1" applyBorder="1" applyAlignment="1">
      <alignment horizontal="right" vertical="center" wrapText="1"/>
    </xf>
    <xf numFmtId="0" fontId="57" fillId="0" borderId="25" xfId="0" applyFont="1" applyBorder="1" applyAlignment="1">
      <alignment horizontal="justify" vertical="center" wrapText="1"/>
    </xf>
    <xf numFmtId="41" fontId="0" fillId="0" borderId="0" xfId="69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2" fillId="0" borderId="28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9" xfId="0" applyBorder="1" applyAlignment="1">
      <alignment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185" fontId="2" fillId="0" borderId="28" xfId="0" applyNumberFormat="1" applyFont="1" applyBorder="1" applyAlignment="1">
      <alignment horizontal="center" vertical="center"/>
    </xf>
    <xf numFmtId="185" fontId="2" fillId="0" borderId="29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185" fontId="2" fillId="0" borderId="26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66975" y="361950"/>
          <a:ext cx="2543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2">
      <selection activeCell="J24" sqref="J24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91" t="s">
        <v>56</v>
      </c>
      <c r="C1" s="91"/>
      <c r="D1" s="91"/>
      <c r="E1" s="91"/>
      <c r="F1" s="91"/>
      <c r="G1" s="91"/>
      <c r="H1" s="91"/>
    </row>
    <row r="2" spans="2:8" ht="15" customHeight="1">
      <c r="B2" s="92" t="s">
        <v>221</v>
      </c>
      <c r="C2" s="92"/>
      <c r="D2" s="92"/>
      <c r="E2" s="92"/>
      <c r="F2" s="92"/>
      <c r="G2" s="92"/>
      <c r="H2" s="92"/>
    </row>
    <row r="3" spans="2:8" ht="15" customHeight="1">
      <c r="B3" s="92" t="s">
        <v>213</v>
      </c>
      <c r="C3" s="92"/>
      <c r="D3" s="92"/>
      <c r="E3" s="92"/>
      <c r="F3" s="92"/>
      <c r="G3" s="92"/>
      <c r="H3" s="92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140</v>
      </c>
      <c r="C5" s="3"/>
      <c r="E5" s="48"/>
      <c r="F5" s="49"/>
      <c r="G5" s="48"/>
      <c r="H5" s="49" t="s">
        <v>29</v>
      </c>
    </row>
    <row r="6" spans="2:8" ht="39.75" customHeight="1">
      <c r="B6" s="93" t="s">
        <v>19</v>
      </c>
      <c r="C6" s="94"/>
      <c r="D6" s="95"/>
      <c r="E6" s="108" t="s">
        <v>222</v>
      </c>
      <c r="F6" s="109"/>
      <c r="G6" s="104" t="s">
        <v>223</v>
      </c>
      <c r="H6" s="105"/>
    </row>
    <row r="7" spans="2:8" ht="21" customHeight="1">
      <c r="B7" s="110" t="s">
        <v>20</v>
      </c>
      <c r="C7" s="111"/>
      <c r="D7" s="8"/>
      <c r="E7" s="64"/>
      <c r="F7" s="26"/>
      <c r="G7" s="64"/>
      <c r="H7" s="26"/>
    </row>
    <row r="8" spans="2:8" ht="21" customHeight="1">
      <c r="B8" s="9" t="s">
        <v>0</v>
      </c>
      <c r="C8" s="6" t="s">
        <v>58</v>
      </c>
      <c r="D8" s="10"/>
      <c r="E8" s="12"/>
      <c r="F8" s="12">
        <f>SUM(E9:E11)</f>
        <v>122783718</v>
      </c>
      <c r="G8" s="12"/>
      <c r="H8" s="12">
        <f>SUM(G9:G11)</f>
        <v>191668563</v>
      </c>
    </row>
    <row r="9" spans="2:8" ht="21" customHeight="1">
      <c r="B9" s="11" t="s">
        <v>1</v>
      </c>
      <c r="C9" s="6" t="s">
        <v>55</v>
      </c>
      <c r="D9" s="10"/>
      <c r="E9" s="66">
        <v>119709847</v>
      </c>
      <c r="F9" s="12"/>
      <c r="G9" s="66">
        <v>182557982</v>
      </c>
      <c r="H9" s="12"/>
    </row>
    <row r="10" spans="2:8" ht="21" customHeight="1">
      <c r="B10" s="11" t="s">
        <v>2</v>
      </c>
      <c r="C10" s="6" t="s">
        <v>61</v>
      </c>
      <c r="D10" s="10"/>
      <c r="E10" s="66">
        <v>2819771</v>
      </c>
      <c r="F10" s="12"/>
      <c r="G10" s="66">
        <v>8417581</v>
      </c>
      <c r="H10" s="12"/>
    </row>
    <row r="11" spans="2:8" ht="21" customHeight="1">
      <c r="B11" s="11" t="s">
        <v>3</v>
      </c>
      <c r="C11" s="6" t="s">
        <v>62</v>
      </c>
      <c r="D11" s="10"/>
      <c r="E11" s="66">
        <v>254100</v>
      </c>
      <c r="F11" s="12"/>
      <c r="G11" s="66">
        <v>693000</v>
      </c>
      <c r="H11" s="12"/>
    </row>
    <row r="12" spans="2:8" ht="21" customHeight="1">
      <c r="B12" s="9" t="s">
        <v>42</v>
      </c>
      <c r="C12" s="6" t="s">
        <v>59</v>
      </c>
      <c r="D12" s="10"/>
      <c r="E12" s="65"/>
      <c r="F12" s="12">
        <f>F13+F14+F21</f>
        <v>1066123042</v>
      </c>
      <c r="G12" s="65"/>
      <c r="H12" s="12">
        <f>H13+H14+H21</f>
        <v>1312636148</v>
      </c>
    </row>
    <row r="13" spans="2:8" ht="21" customHeight="1">
      <c r="B13" s="63">
        <v>-1</v>
      </c>
      <c r="C13" s="6" t="s">
        <v>40</v>
      </c>
      <c r="D13" s="10"/>
      <c r="E13" s="65"/>
      <c r="F13" s="12">
        <v>0</v>
      </c>
      <c r="G13" s="65"/>
      <c r="H13" s="12">
        <v>0</v>
      </c>
    </row>
    <row r="14" spans="2:8" ht="21" customHeight="1">
      <c r="B14" s="63">
        <v>-2</v>
      </c>
      <c r="C14" s="6" t="s">
        <v>44</v>
      </c>
      <c r="D14" s="61"/>
      <c r="E14" s="65"/>
      <c r="F14" s="12">
        <f>SUM(E15:E20)</f>
        <v>1066123042</v>
      </c>
      <c r="G14" s="65"/>
      <c r="H14" s="12">
        <f>SUM(G15:G20)</f>
        <v>1312636148</v>
      </c>
    </row>
    <row r="15" spans="2:8" ht="21" customHeight="1">
      <c r="B15" s="11" t="s">
        <v>64</v>
      </c>
      <c r="C15" s="6" t="s">
        <v>63</v>
      </c>
      <c r="D15" s="10"/>
      <c r="E15" s="12">
        <v>8019998641</v>
      </c>
      <c r="F15" s="50"/>
      <c r="G15" s="12">
        <v>7791134941</v>
      </c>
      <c r="H15" s="50"/>
    </row>
    <row r="16" spans="2:8" ht="21" customHeight="1">
      <c r="B16" s="11"/>
      <c r="C16" s="6" t="s">
        <v>39</v>
      </c>
      <c r="D16" s="10"/>
      <c r="E16" s="47">
        <v>-7049717454</v>
      </c>
      <c r="F16" s="47"/>
      <c r="G16" s="47">
        <v>-6608006553</v>
      </c>
      <c r="H16" s="47"/>
    </row>
    <row r="17" spans="2:8" ht="21" customHeight="1">
      <c r="B17" s="11" t="s">
        <v>31</v>
      </c>
      <c r="C17" s="6" t="s">
        <v>118</v>
      </c>
      <c r="D17" s="54"/>
      <c r="E17" s="65">
        <v>202477903</v>
      </c>
      <c r="F17" s="72"/>
      <c r="G17" s="65">
        <v>202477903</v>
      </c>
      <c r="H17" s="47"/>
    </row>
    <row r="18" spans="2:8" ht="21" customHeight="1">
      <c r="B18" s="14"/>
      <c r="C18" s="6" t="s">
        <v>39</v>
      </c>
      <c r="D18" s="54"/>
      <c r="E18" s="47">
        <v>-202472903</v>
      </c>
      <c r="F18" s="47"/>
      <c r="G18" s="47">
        <v>-202472903</v>
      </c>
      <c r="H18" s="47"/>
    </row>
    <row r="19" spans="2:8" ht="21" customHeight="1">
      <c r="B19" s="11" t="s">
        <v>119</v>
      </c>
      <c r="C19" s="6" t="s">
        <v>46</v>
      </c>
      <c r="D19" s="10"/>
      <c r="E19" s="65">
        <v>1427744035</v>
      </c>
      <c r="F19" s="12"/>
      <c r="G19" s="65">
        <v>1415427095</v>
      </c>
      <c r="H19" s="12"/>
    </row>
    <row r="20" spans="2:8" ht="21" customHeight="1">
      <c r="B20" s="14"/>
      <c r="C20" s="6" t="s">
        <v>39</v>
      </c>
      <c r="D20" s="10"/>
      <c r="E20" s="47">
        <v>-1331907180</v>
      </c>
      <c r="F20" s="47"/>
      <c r="G20" s="47">
        <v>-1285924335</v>
      </c>
      <c r="H20" s="47"/>
    </row>
    <row r="21" spans="2:8" ht="21" customHeight="1">
      <c r="B21" s="63">
        <v>-3</v>
      </c>
      <c r="C21" s="6" t="s">
        <v>60</v>
      </c>
      <c r="D21" s="10"/>
      <c r="E21" s="12"/>
      <c r="F21" s="12">
        <v>0</v>
      </c>
      <c r="G21" s="12"/>
      <c r="H21" s="12">
        <v>0</v>
      </c>
    </row>
    <row r="22" spans="2:8" ht="21" customHeight="1" thickBot="1">
      <c r="B22" s="96" t="s">
        <v>21</v>
      </c>
      <c r="C22" s="97"/>
      <c r="D22" s="20"/>
      <c r="E22" s="65"/>
      <c r="F22" s="21">
        <f>F8+F12</f>
        <v>1188906760</v>
      </c>
      <c r="G22" s="65"/>
      <c r="H22" s="21">
        <f>H8+H12</f>
        <v>1504304711</v>
      </c>
    </row>
    <row r="23" spans="2:8" ht="21" customHeight="1" thickTop="1">
      <c r="B23" s="96" t="s">
        <v>22</v>
      </c>
      <c r="C23" s="97"/>
      <c r="D23" s="20"/>
      <c r="E23" s="65"/>
      <c r="F23" s="12"/>
      <c r="G23" s="65"/>
      <c r="H23" s="12"/>
    </row>
    <row r="24" spans="2:8" ht="21" customHeight="1">
      <c r="B24" s="9" t="s">
        <v>0</v>
      </c>
      <c r="C24" s="6" t="s">
        <v>65</v>
      </c>
      <c r="D24" s="10"/>
      <c r="E24" s="65"/>
      <c r="F24" s="12">
        <f>SUM(E25:E27)</f>
        <v>4077796</v>
      </c>
      <c r="G24" s="65"/>
      <c r="H24" s="12">
        <f>SUM(G25:G27)</f>
        <v>48826672</v>
      </c>
    </row>
    <row r="25" spans="2:8" ht="21.75" customHeight="1">
      <c r="B25" s="11" t="s">
        <v>1</v>
      </c>
      <c r="C25" s="6" t="s">
        <v>66</v>
      </c>
      <c r="D25" s="10"/>
      <c r="E25" s="65">
        <v>107007</v>
      </c>
      <c r="F25" s="12"/>
      <c r="G25" s="65">
        <v>36714513</v>
      </c>
      <c r="H25" s="12"/>
    </row>
    <row r="26" spans="2:8" ht="21.75" customHeight="1">
      <c r="B26" s="11" t="s">
        <v>2</v>
      </c>
      <c r="C26" s="6" t="s">
        <v>133</v>
      </c>
      <c r="D26" s="10"/>
      <c r="E26" s="65">
        <v>3478180</v>
      </c>
      <c r="F26" s="12"/>
      <c r="G26" s="65">
        <v>3802050</v>
      </c>
      <c r="H26" s="12"/>
    </row>
    <row r="27" spans="2:8" ht="21" customHeight="1">
      <c r="B27" s="11" t="s">
        <v>3</v>
      </c>
      <c r="C27" s="6" t="s">
        <v>132</v>
      </c>
      <c r="D27" s="10"/>
      <c r="E27" s="65">
        <v>492609</v>
      </c>
      <c r="F27" s="12"/>
      <c r="G27" s="65">
        <v>8310109</v>
      </c>
      <c r="H27" s="12"/>
    </row>
    <row r="28" spans="2:8" ht="21" customHeight="1">
      <c r="B28" s="14" t="s">
        <v>42</v>
      </c>
      <c r="C28" s="6" t="s">
        <v>67</v>
      </c>
      <c r="D28" s="10"/>
      <c r="E28" s="65"/>
      <c r="F28" s="12">
        <f>SUM(E29:E30)</f>
        <v>70912940</v>
      </c>
      <c r="G28" s="65"/>
      <c r="H28" s="12">
        <f>SUM(G29:G30)</f>
        <v>161024024</v>
      </c>
    </row>
    <row r="29" spans="2:8" s="18" customFormat="1" ht="21" customHeight="1">
      <c r="B29" s="11" t="s">
        <v>64</v>
      </c>
      <c r="C29" s="6" t="s">
        <v>54</v>
      </c>
      <c r="D29" s="10"/>
      <c r="E29" s="65">
        <v>1054503261</v>
      </c>
      <c r="F29" s="50"/>
      <c r="G29" s="65">
        <v>997356260</v>
      </c>
      <c r="H29" s="50"/>
    </row>
    <row r="30" spans="2:8" s="18" customFormat="1" ht="21" customHeight="1">
      <c r="B30" s="11"/>
      <c r="C30" s="6" t="s">
        <v>68</v>
      </c>
      <c r="D30" s="51"/>
      <c r="E30" s="47">
        <v>-983590321</v>
      </c>
      <c r="F30" s="12"/>
      <c r="G30" s="47">
        <v>-836332236</v>
      </c>
      <c r="H30" s="12"/>
    </row>
    <row r="31" spans="2:8" ht="21" customHeight="1">
      <c r="B31" s="96" t="s">
        <v>23</v>
      </c>
      <c r="C31" s="97"/>
      <c r="D31" s="20"/>
      <c r="E31" s="65"/>
      <c r="F31" s="22">
        <f>F24+F28</f>
        <v>74990736</v>
      </c>
      <c r="G31" s="65"/>
      <c r="H31" s="22">
        <f>H24+H28</f>
        <v>209850696</v>
      </c>
    </row>
    <row r="32" spans="2:8" ht="9.75" customHeight="1">
      <c r="B32" s="15"/>
      <c r="C32" s="16"/>
      <c r="D32" s="17"/>
      <c r="E32" s="67"/>
      <c r="F32" s="67"/>
      <c r="G32" s="67"/>
      <c r="H32" s="67"/>
    </row>
    <row r="33" spans="2:8" ht="30" customHeight="1">
      <c r="B33" s="19" t="s">
        <v>128</v>
      </c>
      <c r="C33" s="77"/>
      <c r="D33" s="20"/>
      <c r="E33" s="78"/>
      <c r="F33" s="78"/>
      <c r="G33" s="78"/>
      <c r="H33" s="78"/>
    </row>
    <row r="34" spans="2:8" ht="21.75" customHeight="1">
      <c r="B34" s="19" t="s">
        <v>129</v>
      </c>
      <c r="C34" s="77"/>
      <c r="D34" s="20"/>
      <c r="E34" s="78"/>
      <c r="F34" s="78"/>
      <c r="G34" s="78"/>
      <c r="H34" s="78"/>
    </row>
    <row r="35" spans="2:8" ht="21.75" customHeight="1">
      <c r="B35" s="2" t="s">
        <v>141</v>
      </c>
      <c r="C35" s="3"/>
      <c r="E35" s="48"/>
      <c r="F35" s="49"/>
      <c r="G35" s="48"/>
      <c r="H35" s="49"/>
    </row>
    <row r="36" spans="2:8" ht="39.75" customHeight="1">
      <c r="B36" s="98" t="s">
        <v>19</v>
      </c>
      <c r="C36" s="99"/>
      <c r="D36" s="100"/>
      <c r="E36" s="104" t="s">
        <v>224</v>
      </c>
      <c r="F36" s="105"/>
      <c r="G36" s="104" t="s">
        <v>223</v>
      </c>
      <c r="H36" s="105"/>
    </row>
    <row r="37" spans="2:8" ht="21" customHeight="1">
      <c r="B37" s="106" t="s">
        <v>24</v>
      </c>
      <c r="C37" s="107"/>
      <c r="D37" s="20"/>
      <c r="E37" s="65"/>
      <c r="F37" s="12"/>
      <c r="G37" s="65"/>
      <c r="H37" s="12"/>
    </row>
    <row r="38" spans="2:8" ht="21" customHeight="1">
      <c r="B38" s="9" t="s">
        <v>0</v>
      </c>
      <c r="C38" s="6" t="s">
        <v>69</v>
      </c>
      <c r="D38" s="10"/>
      <c r="E38" s="65"/>
      <c r="F38" s="12">
        <f>E39</f>
        <v>0</v>
      </c>
      <c r="G38" s="65"/>
      <c r="H38" s="12">
        <f>G39</f>
        <v>0</v>
      </c>
    </row>
    <row r="39" spans="2:8" ht="21" customHeight="1">
      <c r="B39" s="11" t="s">
        <v>1</v>
      </c>
      <c r="C39" s="6" t="s">
        <v>70</v>
      </c>
      <c r="D39" s="10"/>
      <c r="E39" s="65">
        <v>0</v>
      </c>
      <c r="F39" s="12"/>
      <c r="G39" s="65">
        <v>0</v>
      </c>
      <c r="H39" s="12"/>
    </row>
    <row r="40" spans="2:8" ht="21" customHeight="1">
      <c r="B40" s="9" t="s">
        <v>9</v>
      </c>
      <c r="C40" s="6" t="s">
        <v>71</v>
      </c>
      <c r="D40" s="10"/>
      <c r="E40" s="65"/>
      <c r="F40" s="12">
        <f>E41</f>
        <v>1113916024</v>
      </c>
      <c r="G40" s="65"/>
      <c r="H40" s="12">
        <f>G41</f>
        <v>1294454015</v>
      </c>
    </row>
    <row r="41" spans="1:8" ht="21" customHeight="1">
      <c r="A41" s="18"/>
      <c r="B41" s="11" t="s">
        <v>30</v>
      </c>
      <c r="C41" s="6" t="s">
        <v>117</v>
      </c>
      <c r="D41" s="10"/>
      <c r="E41" s="65">
        <v>1113916024</v>
      </c>
      <c r="F41" s="12"/>
      <c r="G41" s="65">
        <v>1294454015</v>
      </c>
      <c r="H41" s="12"/>
    </row>
    <row r="42" spans="1:8" ht="24" customHeight="1">
      <c r="A42" s="18"/>
      <c r="B42" s="11"/>
      <c r="C42" s="101" t="s">
        <v>228</v>
      </c>
      <c r="D42" s="102"/>
      <c r="E42" s="65"/>
      <c r="F42" s="12"/>
      <c r="G42" s="65"/>
      <c r="H42" s="12"/>
    </row>
    <row r="43" spans="2:8" ht="21.75" customHeight="1">
      <c r="B43" s="96" t="s">
        <v>25</v>
      </c>
      <c r="C43" s="97"/>
      <c r="D43" s="20"/>
      <c r="E43" s="12"/>
      <c r="F43" s="22">
        <f>SUM(F38:F40)</f>
        <v>1113916024</v>
      </c>
      <c r="G43" s="12"/>
      <c r="H43" s="22">
        <f>SUM(H38:H40)</f>
        <v>1294454015</v>
      </c>
    </row>
    <row r="44" spans="2:8" ht="21.75" customHeight="1" thickBot="1">
      <c r="B44" s="96" t="s">
        <v>26</v>
      </c>
      <c r="C44" s="97"/>
      <c r="D44" s="20"/>
      <c r="E44" s="12"/>
      <c r="F44" s="21">
        <f>SUM(F31,F43)</f>
        <v>1188906760</v>
      </c>
      <c r="G44" s="12"/>
      <c r="H44" s="21">
        <f>SUM(H31,H43)</f>
        <v>1504304711</v>
      </c>
    </row>
    <row r="45" spans="2:8" ht="9.75" customHeight="1" thickTop="1">
      <c r="B45" s="23"/>
      <c r="C45" s="16"/>
      <c r="D45" s="17"/>
      <c r="E45" s="27"/>
      <c r="F45" s="27"/>
      <c r="G45" s="27"/>
      <c r="H45" s="27"/>
    </row>
    <row r="46" spans="2:8" ht="21.75" customHeight="1">
      <c r="B46" s="103"/>
      <c r="C46" s="103"/>
      <c r="D46" s="103"/>
      <c r="E46" s="103"/>
      <c r="F46" s="103"/>
      <c r="G46" s="103"/>
      <c r="H46" s="103"/>
    </row>
    <row r="48" spans="6:8" ht="14.25">
      <c r="F48" s="25">
        <f>F22-F44</f>
        <v>0</v>
      </c>
      <c r="H48" s="25">
        <f>H22-H44</f>
        <v>0</v>
      </c>
    </row>
    <row r="49" spans="5:8" ht="14.25">
      <c r="E49" s="24"/>
      <c r="F49" s="74"/>
      <c r="G49" s="24"/>
      <c r="H49" s="46"/>
    </row>
    <row r="50" spans="5:8" ht="14.25">
      <c r="E50" s="24"/>
      <c r="F50" s="74">
        <f>운영!F58</f>
        <v>-180537991</v>
      </c>
      <c r="G50" s="24"/>
      <c r="H50" s="46"/>
    </row>
    <row r="52" spans="5:8" ht="14.25">
      <c r="E52" s="45"/>
      <c r="F52" s="44"/>
      <c r="G52" s="45"/>
      <c r="H52" s="44"/>
    </row>
    <row r="53" spans="6:8" ht="14.25">
      <c r="F53" s="44"/>
      <c r="H53" s="44"/>
    </row>
  </sheetData>
  <sheetProtection/>
  <mergeCells count="18">
    <mergeCell ref="B46:H46"/>
    <mergeCell ref="G6:H6"/>
    <mergeCell ref="B23:C23"/>
    <mergeCell ref="B44:C44"/>
    <mergeCell ref="E36:F36"/>
    <mergeCell ref="G36:H36"/>
    <mergeCell ref="B37:C37"/>
    <mergeCell ref="E6:F6"/>
    <mergeCell ref="B7:C7"/>
    <mergeCell ref="B1:H1"/>
    <mergeCell ref="B2:H2"/>
    <mergeCell ref="B3:H3"/>
    <mergeCell ref="B6:D6"/>
    <mergeCell ref="B43:C43"/>
    <mergeCell ref="B22:C22"/>
    <mergeCell ref="B36:D36"/>
    <mergeCell ref="B31:C31"/>
    <mergeCell ref="C42:D42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37">
      <selection activeCell="F48" sqref="F48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1" t="s">
        <v>57</v>
      </c>
      <c r="C1" s="91"/>
      <c r="D1" s="91"/>
      <c r="E1" s="91"/>
      <c r="F1" s="91"/>
      <c r="G1" s="91"/>
      <c r="H1" s="91"/>
    </row>
    <row r="2" spans="2:8" ht="15" customHeight="1">
      <c r="B2" s="92" t="s">
        <v>225</v>
      </c>
      <c r="C2" s="92"/>
      <c r="D2" s="92"/>
      <c r="E2" s="92"/>
      <c r="F2" s="92"/>
      <c r="G2" s="92"/>
      <c r="H2" s="92"/>
    </row>
    <row r="3" spans="2:8" ht="15" customHeight="1">
      <c r="B3" s="92" t="s">
        <v>212</v>
      </c>
      <c r="C3" s="92"/>
      <c r="D3" s="92"/>
      <c r="E3" s="92"/>
      <c r="F3" s="92"/>
      <c r="G3" s="92"/>
      <c r="H3" s="92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140</v>
      </c>
      <c r="C5" s="3"/>
      <c r="E5" s="48"/>
      <c r="F5" s="49"/>
      <c r="G5" s="48"/>
      <c r="H5" s="49" t="s">
        <v>29</v>
      </c>
    </row>
    <row r="6" spans="2:8" ht="39.75" customHeight="1">
      <c r="B6" s="98" t="s">
        <v>19</v>
      </c>
      <c r="C6" s="99"/>
      <c r="D6" s="100"/>
      <c r="E6" s="104" t="s">
        <v>222</v>
      </c>
      <c r="F6" s="105"/>
      <c r="G6" s="104" t="s">
        <v>223</v>
      </c>
      <c r="H6" s="105"/>
    </row>
    <row r="7" spans="2:8" ht="21" customHeight="1">
      <c r="B7" s="9" t="s">
        <v>0</v>
      </c>
      <c r="C7" s="28" t="s">
        <v>72</v>
      </c>
      <c r="E7" s="79"/>
      <c r="F7" s="12">
        <f>SUM(E8:E12)</f>
        <v>3396672801</v>
      </c>
      <c r="G7" s="79"/>
      <c r="H7" s="12">
        <f>SUM(G8:G12)</f>
        <v>3408754570</v>
      </c>
    </row>
    <row r="8" spans="2:8" ht="21" customHeight="1">
      <c r="B8" s="11" t="s">
        <v>1</v>
      </c>
      <c r="C8" s="28" t="s">
        <v>134</v>
      </c>
      <c r="E8" s="12">
        <v>0</v>
      </c>
      <c r="F8" s="12"/>
      <c r="G8" s="12">
        <v>0</v>
      </c>
      <c r="H8" s="12"/>
    </row>
    <row r="9" spans="2:8" ht="21" customHeight="1">
      <c r="B9" s="11" t="s">
        <v>2</v>
      </c>
      <c r="C9" s="28" t="s">
        <v>135</v>
      </c>
      <c r="E9" s="12">
        <v>2257000000</v>
      </c>
      <c r="F9" s="12"/>
      <c r="G9" s="12">
        <v>2316000000</v>
      </c>
      <c r="H9" s="12"/>
    </row>
    <row r="10" spans="2:8" ht="21" customHeight="1">
      <c r="B10" s="11" t="s">
        <v>3</v>
      </c>
      <c r="C10" s="28" t="s">
        <v>73</v>
      </c>
      <c r="D10" s="10"/>
      <c r="E10" s="12">
        <v>338372001</v>
      </c>
      <c r="F10" s="12"/>
      <c r="G10" s="12">
        <v>421565700</v>
      </c>
      <c r="H10" s="12"/>
    </row>
    <row r="11" spans="2:8" ht="21" customHeight="1">
      <c r="B11" s="11" t="s">
        <v>4</v>
      </c>
      <c r="C11" s="28" t="s">
        <v>152</v>
      </c>
      <c r="D11" s="10"/>
      <c r="E11" s="12">
        <v>0</v>
      </c>
      <c r="F11" s="12"/>
      <c r="G11" s="12">
        <v>2951870</v>
      </c>
      <c r="H11" s="12"/>
    </row>
    <row r="12" spans="2:8" ht="21" customHeight="1">
      <c r="B12" s="11" t="s">
        <v>5</v>
      </c>
      <c r="C12" s="6" t="s">
        <v>74</v>
      </c>
      <c r="D12" s="10"/>
      <c r="E12" s="12">
        <v>801300800</v>
      </c>
      <c r="F12" s="12"/>
      <c r="G12" s="12">
        <v>668237000</v>
      </c>
      <c r="H12" s="12"/>
    </row>
    <row r="13" spans="2:8" ht="21" customHeight="1">
      <c r="B13" s="9" t="s">
        <v>42</v>
      </c>
      <c r="C13" s="6" t="s">
        <v>75</v>
      </c>
      <c r="D13" s="10"/>
      <c r="E13" s="12"/>
      <c r="F13" s="12">
        <f>SUM(E14:E32,E38:E47)</f>
        <v>3614700958</v>
      </c>
      <c r="G13" s="12"/>
      <c r="H13" s="12">
        <f>SUM(G14:G32,G38:G47)</f>
        <v>3437766550</v>
      </c>
    </row>
    <row r="14" spans="2:8" ht="21" customHeight="1">
      <c r="B14" s="11" t="s">
        <v>30</v>
      </c>
      <c r="C14" s="6" t="s">
        <v>76</v>
      </c>
      <c r="D14" s="54"/>
      <c r="E14" s="12">
        <v>1320909470</v>
      </c>
      <c r="F14" s="55"/>
      <c r="G14" s="12">
        <v>1256932110</v>
      </c>
      <c r="H14" s="55"/>
    </row>
    <row r="15" spans="2:8" ht="21" customHeight="1">
      <c r="B15" s="11" t="s">
        <v>2</v>
      </c>
      <c r="C15" s="6" t="s">
        <v>77</v>
      </c>
      <c r="D15" s="10"/>
      <c r="E15" s="47">
        <v>64838620</v>
      </c>
      <c r="F15" s="47"/>
      <c r="G15" s="47">
        <v>60517380</v>
      </c>
      <c r="H15" s="47"/>
    </row>
    <row r="16" spans="2:8" ht="21" customHeight="1">
      <c r="B16" s="11" t="s">
        <v>3</v>
      </c>
      <c r="C16" s="6" t="s">
        <v>28</v>
      </c>
      <c r="D16" s="10"/>
      <c r="E16" s="12">
        <v>191461868</v>
      </c>
      <c r="F16" s="47"/>
      <c r="G16" s="12">
        <v>185089644</v>
      </c>
      <c r="H16" s="47"/>
    </row>
    <row r="17" spans="2:8" ht="21" customHeight="1">
      <c r="B17" s="11" t="s">
        <v>4</v>
      </c>
      <c r="C17" s="6" t="s">
        <v>78</v>
      </c>
      <c r="D17" s="10"/>
      <c r="E17" s="47">
        <v>78004580</v>
      </c>
      <c r="F17" s="47"/>
      <c r="G17" s="47">
        <v>62765250</v>
      </c>
      <c r="H17" s="47"/>
    </row>
    <row r="18" spans="2:8" ht="21" customHeight="1">
      <c r="B18" s="11" t="s">
        <v>5</v>
      </c>
      <c r="C18" s="6" t="s">
        <v>79</v>
      </c>
      <c r="D18" s="10"/>
      <c r="E18" s="47">
        <v>53099520</v>
      </c>
      <c r="F18" s="12"/>
      <c r="G18" s="47">
        <v>53384110</v>
      </c>
      <c r="H18" s="12"/>
    </row>
    <row r="19" spans="2:8" ht="21" customHeight="1">
      <c r="B19" s="11" t="s">
        <v>6</v>
      </c>
      <c r="C19" s="6" t="s">
        <v>80</v>
      </c>
      <c r="D19" s="10"/>
      <c r="E19" s="47">
        <v>10349820</v>
      </c>
      <c r="F19" s="13"/>
      <c r="G19" s="47">
        <v>10363710</v>
      </c>
      <c r="H19" s="13"/>
    </row>
    <row r="20" spans="2:8" ht="21" customHeight="1">
      <c r="B20" s="11" t="s">
        <v>7</v>
      </c>
      <c r="C20" s="6" t="s">
        <v>81</v>
      </c>
      <c r="D20" s="10"/>
      <c r="E20" s="47">
        <v>18600930</v>
      </c>
      <c r="F20" s="12"/>
      <c r="G20" s="47">
        <v>13677660</v>
      </c>
      <c r="H20" s="12"/>
    </row>
    <row r="21" spans="2:8" ht="21" customHeight="1">
      <c r="B21" s="11" t="s">
        <v>8</v>
      </c>
      <c r="C21" s="6" t="s">
        <v>82</v>
      </c>
      <c r="D21" s="10"/>
      <c r="E21" s="47">
        <v>175941480</v>
      </c>
      <c r="F21" s="12"/>
      <c r="G21" s="47">
        <v>169960770</v>
      </c>
      <c r="H21" s="12"/>
    </row>
    <row r="22" spans="2:8" ht="21" customHeight="1">
      <c r="B22" s="11" t="s">
        <v>27</v>
      </c>
      <c r="C22" s="6" t="s">
        <v>83</v>
      </c>
      <c r="D22" s="10"/>
      <c r="E22" s="47">
        <v>1472990</v>
      </c>
      <c r="F22" s="12"/>
      <c r="G22" s="47">
        <v>882550</v>
      </c>
      <c r="H22" s="12"/>
    </row>
    <row r="23" spans="2:8" s="18" customFormat="1" ht="21" customHeight="1">
      <c r="B23" s="11" t="s">
        <v>32</v>
      </c>
      <c r="C23" s="6" t="s">
        <v>49</v>
      </c>
      <c r="D23" s="51"/>
      <c r="E23" s="47">
        <v>507189317</v>
      </c>
      <c r="F23" s="56"/>
      <c r="G23" s="47">
        <v>525694705</v>
      </c>
      <c r="H23" s="56"/>
    </row>
    <row r="24" spans="2:8" ht="21" customHeight="1">
      <c r="B24" s="11" t="s">
        <v>41</v>
      </c>
      <c r="C24" s="6" t="s">
        <v>90</v>
      </c>
      <c r="D24" s="10"/>
      <c r="E24" s="47">
        <v>9096900</v>
      </c>
      <c r="F24" s="12"/>
      <c r="G24" s="47">
        <v>6940005</v>
      </c>
      <c r="H24" s="12"/>
    </row>
    <row r="25" spans="2:8" ht="21" customHeight="1">
      <c r="B25" s="11" t="s">
        <v>12</v>
      </c>
      <c r="C25" s="6" t="s">
        <v>84</v>
      </c>
      <c r="D25" s="10"/>
      <c r="E25" s="47">
        <v>146282970</v>
      </c>
      <c r="F25" s="12"/>
      <c r="G25" s="47">
        <v>100551800</v>
      </c>
      <c r="H25" s="12"/>
    </row>
    <row r="26" spans="2:8" ht="21" customHeight="1">
      <c r="B26" s="11" t="s">
        <v>13</v>
      </c>
      <c r="C26" s="6" t="s">
        <v>85</v>
      </c>
      <c r="D26" s="10"/>
      <c r="E26" s="12">
        <v>123914540</v>
      </c>
      <c r="F26" s="12"/>
      <c r="G26" s="12">
        <v>111649840</v>
      </c>
      <c r="H26" s="12"/>
    </row>
    <row r="27" spans="2:8" ht="21" customHeight="1">
      <c r="B27" s="11" t="s">
        <v>96</v>
      </c>
      <c r="C27" s="6" t="s">
        <v>86</v>
      </c>
      <c r="D27" s="1"/>
      <c r="E27" s="12">
        <v>4821088</v>
      </c>
      <c r="F27" s="60"/>
      <c r="G27" s="12">
        <v>4340036</v>
      </c>
      <c r="H27" s="60"/>
    </row>
    <row r="28" spans="2:8" ht="21" customHeight="1">
      <c r="B28" s="11" t="s">
        <v>97</v>
      </c>
      <c r="C28" s="6" t="s">
        <v>142</v>
      </c>
      <c r="D28" s="1"/>
      <c r="E28" s="12">
        <v>154400</v>
      </c>
      <c r="F28" s="60"/>
      <c r="G28" s="12">
        <v>98000</v>
      </c>
      <c r="H28" s="60"/>
    </row>
    <row r="29" spans="2:8" s="18" customFormat="1" ht="21" customHeight="1">
      <c r="B29" s="11" t="s">
        <v>98</v>
      </c>
      <c r="C29" s="6" t="s">
        <v>95</v>
      </c>
      <c r="D29" s="51"/>
      <c r="E29" s="12">
        <v>2842200</v>
      </c>
      <c r="F29" s="53"/>
      <c r="G29" s="12">
        <v>3573000</v>
      </c>
      <c r="H29" s="53"/>
    </row>
    <row r="30" spans="2:8" ht="21.75" customHeight="1">
      <c r="B30" s="11" t="s">
        <v>99</v>
      </c>
      <c r="C30" s="6" t="s">
        <v>87</v>
      </c>
      <c r="D30" s="1"/>
      <c r="E30" s="12">
        <v>13678000</v>
      </c>
      <c r="F30" s="60"/>
      <c r="G30" s="12">
        <v>21302600</v>
      </c>
      <c r="H30" s="60"/>
    </row>
    <row r="31" spans="2:8" ht="21.75" customHeight="1">
      <c r="B31" s="11" t="s">
        <v>138</v>
      </c>
      <c r="C31" s="6" t="s">
        <v>120</v>
      </c>
      <c r="D31" s="1"/>
      <c r="E31" s="12">
        <v>5434090</v>
      </c>
      <c r="F31" s="60"/>
      <c r="G31" s="12">
        <v>6486730</v>
      </c>
      <c r="H31" s="60"/>
    </row>
    <row r="32" spans="2:8" ht="21" customHeight="1">
      <c r="B32" s="11" t="s">
        <v>100</v>
      </c>
      <c r="C32" s="6" t="s">
        <v>92</v>
      </c>
      <c r="D32" s="10"/>
      <c r="E32" s="12">
        <v>3539200</v>
      </c>
      <c r="F32" s="13"/>
      <c r="G32" s="12">
        <v>3471800</v>
      </c>
      <c r="H32" s="13"/>
    </row>
    <row r="33" spans="2:8" ht="9.75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19" t="s">
        <v>128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130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141</v>
      </c>
      <c r="C36" s="3"/>
      <c r="E36" s="48"/>
      <c r="F36" s="49"/>
      <c r="G36" s="48"/>
      <c r="H36" s="49"/>
    </row>
    <row r="37" spans="2:8" ht="39.75" customHeight="1">
      <c r="B37" s="98" t="s">
        <v>19</v>
      </c>
      <c r="C37" s="99"/>
      <c r="D37" s="100"/>
      <c r="E37" s="104" t="s">
        <v>222</v>
      </c>
      <c r="F37" s="105"/>
      <c r="G37" s="104" t="s">
        <v>223</v>
      </c>
      <c r="H37" s="105"/>
    </row>
    <row r="38" spans="2:8" ht="21" customHeight="1">
      <c r="B38" s="11" t="s">
        <v>101</v>
      </c>
      <c r="C38" s="6" t="s">
        <v>91</v>
      </c>
      <c r="D38" s="10"/>
      <c r="E38" s="12">
        <v>83515817</v>
      </c>
      <c r="F38" s="13"/>
      <c r="G38" s="12">
        <v>112276000</v>
      </c>
      <c r="H38" s="13"/>
    </row>
    <row r="39" spans="2:8" ht="21" customHeight="1">
      <c r="B39" s="11" t="s">
        <v>102</v>
      </c>
      <c r="C39" s="6" t="s">
        <v>88</v>
      </c>
      <c r="D39" s="10"/>
      <c r="E39" s="12">
        <v>265094130</v>
      </c>
      <c r="F39" s="60"/>
      <c r="G39" s="12">
        <v>219390700</v>
      </c>
      <c r="H39" s="60"/>
    </row>
    <row r="40" spans="2:8" ht="21" customHeight="1">
      <c r="B40" s="11" t="s">
        <v>103</v>
      </c>
      <c r="C40" s="6" t="s">
        <v>214</v>
      </c>
      <c r="D40" s="10"/>
      <c r="E40" s="12">
        <v>9624000</v>
      </c>
      <c r="F40" s="60"/>
      <c r="G40" s="12">
        <v>700000</v>
      </c>
      <c r="H40" s="60"/>
    </row>
    <row r="41" spans="2:8" ht="21" customHeight="1">
      <c r="B41" s="11" t="s">
        <v>127</v>
      </c>
      <c r="C41" s="6" t="s">
        <v>89</v>
      </c>
      <c r="D41" s="10"/>
      <c r="E41" s="12">
        <v>16632870</v>
      </c>
      <c r="F41" s="60"/>
      <c r="G41" s="12">
        <v>14763720</v>
      </c>
      <c r="H41" s="60"/>
    </row>
    <row r="42" spans="2:8" ht="21" customHeight="1">
      <c r="B42" s="11" t="s">
        <v>125</v>
      </c>
      <c r="C42" s="6" t="s">
        <v>48</v>
      </c>
      <c r="D42" s="51"/>
      <c r="E42" s="12">
        <v>87900478</v>
      </c>
      <c r="F42" s="12"/>
      <c r="G42" s="12">
        <v>57743540</v>
      </c>
      <c r="H42" s="12"/>
    </row>
    <row r="43" spans="2:8" ht="21" customHeight="1">
      <c r="B43" s="11" t="s">
        <v>121</v>
      </c>
      <c r="C43" s="6" t="s">
        <v>226</v>
      </c>
      <c r="D43" s="51"/>
      <c r="E43" s="52">
        <v>358571680</v>
      </c>
      <c r="F43" s="60"/>
      <c r="G43" s="52">
        <v>379139420</v>
      </c>
      <c r="H43" s="60"/>
    </row>
    <row r="44" spans="2:8" ht="21" customHeight="1">
      <c r="B44" s="11" t="s">
        <v>122</v>
      </c>
      <c r="C44" s="6" t="s">
        <v>93</v>
      </c>
      <c r="D44" s="51"/>
      <c r="E44" s="52">
        <v>29530000</v>
      </c>
      <c r="F44" s="12"/>
      <c r="G44" s="52">
        <v>29520000</v>
      </c>
      <c r="H44" s="12"/>
    </row>
    <row r="45" spans="2:8" s="18" customFormat="1" ht="21" customHeight="1">
      <c r="B45" s="11" t="s">
        <v>104</v>
      </c>
      <c r="C45" s="6" t="s">
        <v>94</v>
      </c>
      <c r="D45" s="51"/>
      <c r="E45" s="52">
        <v>0</v>
      </c>
      <c r="F45" s="50"/>
      <c r="G45" s="52">
        <v>99600</v>
      </c>
      <c r="H45" s="50"/>
    </row>
    <row r="46" spans="2:8" s="18" customFormat="1" ht="21" customHeight="1">
      <c r="B46" s="11" t="s">
        <v>105</v>
      </c>
      <c r="C46" s="6" t="s">
        <v>216</v>
      </c>
      <c r="D46" s="10"/>
      <c r="E46" s="12">
        <v>31000000</v>
      </c>
      <c r="F46" s="50"/>
      <c r="G46" s="12">
        <v>25951870</v>
      </c>
      <c r="H46" s="50"/>
    </row>
    <row r="47" spans="2:8" s="18" customFormat="1" ht="21" customHeight="1">
      <c r="B47" s="11" t="s">
        <v>139</v>
      </c>
      <c r="C47" s="76" t="s">
        <v>143</v>
      </c>
      <c r="D47" s="10"/>
      <c r="E47" s="12">
        <v>1200000</v>
      </c>
      <c r="F47" s="50"/>
      <c r="G47" s="12">
        <v>500000</v>
      </c>
      <c r="H47" s="50"/>
    </row>
    <row r="48" spans="2:8" s="18" customFormat="1" ht="21" customHeight="1">
      <c r="B48" s="14" t="s">
        <v>43</v>
      </c>
      <c r="C48" s="6" t="s">
        <v>144</v>
      </c>
      <c r="D48" s="51"/>
      <c r="E48" s="12"/>
      <c r="F48" s="73">
        <f>F7-F13</f>
        <v>-218028157</v>
      </c>
      <c r="G48" s="12"/>
      <c r="H48" s="73">
        <f>H7-H13</f>
        <v>-29011980</v>
      </c>
    </row>
    <row r="49" spans="2:8" ht="21" customHeight="1">
      <c r="B49" s="14" t="s">
        <v>38</v>
      </c>
      <c r="C49" s="6" t="s">
        <v>106</v>
      </c>
      <c r="D49" s="20"/>
      <c r="E49" s="12"/>
      <c r="F49" s="12">
        <f>SUM(E50:E53)</f>
        <v>37687186</v>
      </c>
      <c r="G49" s="12"/>
      <c r="H49" s="12">
        <f>SUM(G50:G53)</f>
        <v>42054563</v>
      </c>
    </row>
    <row r="50" spans="2:8" ht="21" customHeight="1">
      <c r="B50" s="11" t="s">
        <v>30</v>
      </c>
      <c r="C50" s="6" t="s">
        <v>47</v>
      </c>
      <c r="D50" s="20"/>
      <c r="E50" s="12">
        <v>10084928</v>
      </c>
      <c r="F50" s="12"/>
      <c r="G50" s="12">
        <v>10711168</v>
      </c>
      <c r="H50" s="12"/>
    </row>
    <row r="51" spans="2:8" ht="21" customHeight="1">
      <c r="B51" s="11" t="s">
        <v>2</v>
      </c>
      <c r="C51" s="6" t="s">
        <v>107</v>
      </c>
      <c r="D51" s="10"/>
      <c r="E51" s="12">
        <v>7817500</v>
      </c>
      <c r="F51" s="12"/>
      <c r="G51" s="12">
        <v>7324891</v>
      </c>
      <c r="H51" s="12"/>
    </row>
    <row r="52" spans="2:8" ht="21" customHeight="1">
      <c r="B52" s="11" t="s">
        <v>3</v>
      </c>
      <c r="C52" s="6" t="s">
        <v>215</v>
      </c>
      <c r="D52" s="10"/>
      <c r="E52" s="12">
        <v>0</v>
      </c>
      <c r="F52" s="12"/>
      <c r="G52" s="12">
        <v>487527</v>
      </c>
      <c r="H52" s="12"/>
    </row>
    <row r="53" spans="2:8" ht="21" customHeight="1">
      <c r="B53" s="11" t="s">
        <v>4</v>
      </c>
      <c r="C53" s="6" t="s">
        <v>108</v>
      </c>
      <c r="D53" s="10"/>
      <c r="E53" s="12">
        <v>19784758</v>
      </c>
      <c r="F53" s="12"/>
      <c r="G53" s="12">
        <v>23530977</v>
      </c>
      <c r="H53" s="12"/>
    </row>
    <row r="54" spans="2:8" ht="21" customHeight="1">
      <c r="B54" s="14" t="s">
        <v>50</v>
      </c>
      <c r="C54" s="6" t="s">
        <v>109</v>
      </c>
      <c r="D54" s="10"/>
      <c r="E54" s="12"/>
      <c r="F54" s="12">
        <f>SUM(E55:E57)</f>
        <v>197020</v>
      </c>
      <c r="G54" s="12"/>
      <c r="H54" s="12">
        <f>SUM(G55:G57)</f>
        <v>50010</v>
      </c>
    </row>
    <row r="55" spans="2:8" ht="21" customHeight="1">
      <c r="B55" s="11" t="s">
        <v>30</v>
      </c>
      <c r="C55" s="6" t="s">
        <v>157</v>
      </c>
      <c r="D55" s="10"/>
      <c r="E55" s="12">
        <v>0</v>
      </c>
      <c r="F55" s="12"/>
      <c r="G55" s="12">
        <v>50000</v>
      </c>
      <c r="H55" s="12"/>
    </row>
    <row r="56" spans="2:8" ht="21" customHeight="1">
      <c r="B56" s="11" t="s">
        <v>2</v>
      </c>
      <c r="C56" s="6" t="s">
        <v>220</v>
      </c>
      <c r="D56" s="10"/>
      <c r="E56" s="12">
        <v>8429</v>
      </c>
      <c r="F56" s="12"/>
      <c r="G56" s="12">
        <v>0</v>
      </c>
      <c r="H56" s="12"/>
    </row>
    <row r="57" spans="1:8" ht="21" customHeight="1">
      <c r="A57" s="18"/>
      <c r="B57" s="11" t="s">
        <v>3</v>
      </c>
      <c r="C57" s="6" t="s">
        <v>123</v>
      </c>
      <c r="D57" s="10"/>
      <c r="E57" s="12">
        <v>188591</v>
      </c>
      <c r="F57" s="12"/>
      <c r="G57" s="12">
        <v>10</v>
      </c>
      <c r="H57" s="12"/>
    </row>
    <row r="58" spans="2:8" ht="21" customHeight="1" thickBot="1">
      <c r="B58" s="14" t="s">
        <v>51</v>
      </c>
      <c r="C58" s="6" t="s">
        <v>148</v>
      </c>
      <c r="D58" s="20"/>
      <c r="E58" s="12"/>
      <c r="F58" s="75">
        <f>SUM(F48,F49,-F54)</f>
        <v>-180537991</v>
      </c>
      <c r="G58" s="12"/>
      <c r="H58" s="75">
        <f>SUM(H48,H49,-H54)</f>
        <v>12992573</v>
      </c>
    </row>
    <row r="59" spans="2:8" ht="9.75" customHeight="1" thickTop="1">
      <c r="B59" s="23"/>
      <c r="C59" s="16"/>
      <c r="D59" s="17"/>
      <c r="E59" s="27"/>
      <c r="F59" s="27"/>
      <c r="G59" s="27"/>
      <c r="H59" s="27"/>
    </row>
    <row r="60" spans="2:8" ht="21.75" customHeight="1">
      <c r="B60" s="103"/>
      <c r="C60" s="103"/>
      <c r="D60" s="103"/>
      <c r="E60" s="103"/>
      <c r="F60" s="103"/>
      <c r="G60" s="103"/>
      <c r="H60" s="103"/>
    </row>
    <row r="63" spans="5:8" ht="14.25">
      <c r="E63" s="24"/>
      <c r="F63" s="74"/>
      <c r="G63" s="24"/>
      <c r="H63" s="74"/>
    </row>
    <row r="64" spans="5:8" ht="14.25">
      <c r="E64" s="24"/>
      <c r="F64" s="46"/>
      <c r="G64" s="24"/>
      <c r="H64" s="46"/>
    </row>
    <row r="65" spans="5:8" ht="14.25">
      <c r="E65" s="24"/>
      <c r="F65" s="46"/>
      <c r="G65" s="24"/>
      <c r="H65" s="46"/>
    </row>
    <row r="69" spans="5:8" ht="14.25">
      <c r="E69" s="45"/>
      <c r="F69" s="44"/>
      <c r="G69" s="45"/>
      <c r="H69" s="44"/>
    </row>
    <row r="70" spans="6:8" ht="14.25">
      <c r="F70" s="44"/>
      <c r="H70" s="44"/>
    </row>
  </sheetData>
  <sheetProtection/>
  <mergeCells count="10">
    <mergeCell ref="B60:H60"/>
    <mergeCell ref="B2:H2"/>
    <mergeCell ref="B3:H3"/>
    <mergeCell ref="G6:H6"/>
    <mergeCell ref="G37:H37"/>
    <mergeCell ref="B1:H1"/>
    <mergeCell ref="B37:D37"/>
    <mergeCell ref="E37:F37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7">
      <selection activeCell="J14" sqref="J14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3.10546875" style="1" customWidth="1"/>
    <col min="4" max="4" width="7.5546875" style="4" customWidth="1"/>
    <col min="5" max="8" width="12.3359375" style="25" customWidth="1"/>
    <col min="9" max="10" width="8.88671875" style="1" customWidth="1"/>
    <col min="11" max="11" width="13.99609375" style="1" bestFit="1" customWidth="1"/>
    <col min="12" max="16384" width="8.88671875" style="1" customWidth="1"/>
  </cols>
  <sheetData>
    <row r="1" spans="2:8" ht="34.5" customHeight="1">
      <c r="B1" s="91" t="s">
        <v>53</v>
      </c>
      <c r="C1" s="91"/>
      <c r="D1" s="91"/>
      <c r="E1" s="91"/>
      <c r="F1" s="91"/>
      <c r="G1" s="91"/>
      <c r="H1" s="91"/>
    </row>
    <row r="2" spans="2:8" ht="15" customHeight="1">
      <c r="B2" s="92" t="s">
        <v>225</v>
      </c>
      <c r="C2" s="92"/>
      <c r="D2" s="92"/>
      <c r="E2" s="92"/>
      <c r="F2" s="92"/>
      <c r="G2" s="92"/>
      <c r="H2" s="92"/>
    </row>
    <row r="3" spans="2:8" ht="15" customHeight="1">
      <c r="B3" s="92" t="s">
        <v>212</v>
      </c>
      <c r="C3" s="92"/>
      <c r="D3" s="92"/>
      <c r="E3" s="92"/>
      <c r="F3" s="92"/>
      <c r="G3" s="92"/>
      <c r="H3" s="92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140</v>
      </c>
      <c r="C5" s="3"/>
      <c r="E5" s="48"/>
      <c r="F5" s="49"/>
      <c r="G5" s="48"/>
      <c r="H5" s="49" t="s">
        <v>29</v>
      </c>
    </row>
    <row r="6" spans="2:8" ht="39.75" customHeight="1">
      <c r="B6" s="98" t="s">
        <v>19</v>
      </c>
      <c r="C6" s="99"/>
      <c r="D6" s="100"/>
      <c r="E6" s="104" t="s">
        <v>222</v>
      </c>
      <c r="F6" s="105"/>
      <c r="G6" s="104" t="s">
        <v>223</v>
      </c>
      <c r="H6" s="105"/>
    </row>
    <row r="7" spans="2:8" ht="21" customHeight="1">
      <c r="B7" s="39" t="s">
        <v>0</v>
      </c>
      <c r="C7" s="30" t="s">
        <v>110</v>
      </c>
      <c r="E7" s="31"/>
      <c r="F7" s="35">
        <f>+E8+E9+E13+E15</f>
        <v>197836505</v>
      </c>
      <c r="G7" s="31"/>
      <c r="H7" s="35">
        <f>+G8+G9+G13+G15</f>
        <v>553725097</v>
      </c>
    </row>
    <row r="8" spans="2:8" ht="21" customHeight="1">
      <c r="B8" s="29" t="s">
        <v>1</v>
      </c>
      <c r="C8" s="30" t="s">
        <v>145</v>
      </c>
      <c r="E8" s="33">
        <f>운영!F58</f>
        <v>-180537991</v>
      </c>
      <c r="F8" s="42"/>
      <c r="G8" s="33">
        <f>운영!H58</f>
        <v>12992573</v>
      </c>
      <c r="H8" s="42"/>
    </row>
    <row r="9" spans="2:8" ht="21" customHeight="1">
      <c r="B9" s="29" t="s">
        <v>2</v>
      </c>
      <c r="C9" s="68" t="s">
        <v>149</v>
      </c>
      <c r="D9" s="5"/>
      <c r="E9" s="58">
        <f>SUM(E10:E12)</f>
        <v>691674454</v>
      </c>
      <c r="F9" s="42"/>
      <c r="G9" s="58">
        <f>SUM(G10:G12)</f>
        <v>710784349</v>
      </c>
      <c r="H9" s="42"/>
    </row>
    <row r="10" spans="2:8" ht="21" customHeight="1">
      <c r="B10" s="34" t="s">
        <v>33</v>
      </c>
      <c r="C10" s="30" t="s">
        <v>16</v>
      </c>
      <c r="E10" s="42">
        <v>507189317</v>
      </c>
      <c r="F10" s="42"/>
      <c r="G10" s="42">
        <v>525694705</v>
      </c>
      <c r="H10" s="42"/>
    </row>
    <row r="11" spans="2:8" ht="21" customHeight="1">
      <c r="B11" s="40" t="s">
        <v>34</v>
      </c>
      <c r="C11" s="30" t="s">
        <v>227</v>
      </c>
      <c r="E11" s="42">
        <v>8429</v>
      </c>
      <c r="F11" s="42"/>
      <c r="G11" s="59">
        <v>0</v>
      </c>
      <c r="H11" s="42"/>
    </row>
    <row r="12" spans="2:8" ht="21" customHeight="1">
      <c r="B12" s="34" t="s">
        <v>35</v>
      </c>
      <c r="C12" s="30" t="s">
        <v>28</v>
      </c>
      <c r="E12" s="59">
        <v>184476708</v>
      </c>
      <c r="F12" s="42"/>
      <c r="G12" s="59">
        <v>185089644</v>
      </c>
      <c r="H12" s="42"/>
    </row>
    <row r="13" spans="2:8" ht="21" customHeight="1">
      <c r="B13" s="29" t="s">
        <v>3</v>
      </c>
      <c r="C13" s="68" t="s">
        <v>150</v>
      </c>
      <c r="D13" s="10"/>
      <c r="E13" s="57">
        <f>-E14</f>
        <v>0</v>
      </c>
      <c r="F13" s="42"/>
      <c r="G13" s="33">
        <f>-G14</f>
        <v>-487527</v>
      </c>
      <c r="H13" s="42"/>
    </row>
    <row r="14" spans="2:8" ht="21" customHeight="1">
      <c r="B14" s="34" t="s">
        <v>33</v>
      </c>
      <c r="C14" s="30" t="s">
        <v>217</v>
      </c>
      <c r="D14" s="10"/>
      <c r="E14" s="59">
        <v>0</v>
      </c>
      <c r="F14" s="42"/>
      <c r="G14" s="59">
        <v>487527</v>
      </c>
      <c r="H14" s="42"/>
    </row>
    <row r="15" spans="2:8" ht="21" customHeight="1">
      <c r="B15" s="29" t="s">
        <v>4</v>
      </c>
      <c r="C15" s="68" t="s">
        <v>124</v>
      </c>
      <c r="D15" s="10"/>
      <c r="E15" s="33">
        <f>SUM(E16:E22)</f>
        <v>-313299958</v>
      </c>
      <c r="F15" s="42"/>
      <c r="G15" s="33">
        <f>SUM(G16:G22)</f>
        <v>-169564298</v>
      </c>
      <c r="H15" s="42"/>
    </row>
    <row r="16" spans="2:8" ht="21" customHeight="1">
      <c r="B16" s="34" t="s">
        <v>33</v>
      </c>
      <c r="C16" s="30" t="s">
        <v>111</v>
      </c>
      <c r="D16" s="10"/>
      <c r="E16" s="35">
        <v>5597810</v>
      </c>
      <c r="F16" s="42"/>
      <c r="G16" s="35">
        <v>-38085</v>
      </c>
      <c r="H16" s="42"/>
    </row>
    <row r="17" spans="2:8" ht="21" customHeight="1">
      <c r="B17" s="40" t="s">
        <v>34</v>
      </c>
      <c r="C17" s="30" t="s">
        <v>112</v>
      </c>
      <c r="D17" s="10"/>
      <c r="E17" s="35">
        <v>438900</v>
      </c>
      <c r="F17" s="42"/>
      <c r="G17" s="35">
        <v>-188770</v>
      </c>
      <c r="H17" s="42"/>
    </row>
    <row r="18" spans="2:8" ht="21" customHeight="1">
      <c r="B18" s="34" t="s">
        <v>35</v>
      </c>
      <c r="C18" s="30" t="s">
        <v>52</v>
      </c>
      <c r="D18" s="10"/>
      <c r="E18" s="35">
        <v>-36607506</v>
      </c>
      <c r="F18" s="42"/>
      <c r="G18" s="35">
        <v>29139926</v>
      </c>
      <c r="H18" s="42"/>
    </row>
    <row r="19" spans="2:11" ht="21" customHeight="1">
      <c r="B19" s="34" t="s">
        <v>36</v>
      </c>
      <c r="C19" s="30" t="s">
        <v>136</v>
      </c>
      <c r="D19" s="10"/>
      <c r="E19" s="35">
        <v>-323870</v>
      </c>
      <c r="F19" s="42"/>
      <c r="G19" s="35">
        <v>-500882</v>
      </c>
      <c r="H19" s="42"/>
      <c r="K19" s="68"/>
    </row>
    <row r="20" spans="2:8" ht="21" customHeight="1">
      <c r="B20" s="34" t="s">
        <v>45</v>
      </c>
      <c r="C20" s="30" t="s">
        <v>137</v>
      </c>
      <c r="D20" s="10"/>
      <c r="E20" s="35">
        <v>-7817500</v>
      </c>
      <c r="F20" s="42"/>
      <c r="G20" s="35">
        <v>8310109</v>
      </c>
      <c r="H20" s="42"/>
    </row>
    <row r="21" spans="2:8" ht="21" customHeight="1">
      <c r="B21" s="34" t="s">
        <v>37</v>
      </c>
      <c r="C21" s="30" t="s">
        <v>218</v>
      </c>
      <c r="D21" s="10"/>
      <c r="E21" s="35">
        <v>-127329707</v>
      </c>
      <c r="F21" s="42"/>
      <c r="G21" s="35">
        <v>-105275564</v>
      </c>
      <c r="H21" s="42"/>
    </row>
    <row r="22" spans="2:8" ht="21" customHeight="1">
      <c r="B22" s="34" t="s">
        <v>126</v>
      </c>
      <c r="C22" s="68" t="s">
        <v>151</v>
      </c>
      <c r="D22" s="10"/>
      <c r="E22" s="35">
        <v>-147258085</v>
      </c>
      <c r="F22" s="42"/>
      <c r="G22" s="35">
        <v>-101011032</v>
      </c>
      <c r="H22" s="42"/>
    </row>
    <row r="23" spans="2:8" ht="21" customHeight="1">
      <c r="B23" s="38" t="s">
        <v>17</v>
      </c>
      <c r="C23" s="30" t="s">
        <v>18</v>
      </c>
      <c r="D23" s="10"/>
      <c r="E23" s="42"/>
      <c r="F23" s="35">
        <f>+E24+E26</f>
        <v>-260684640</v>
      </c>
      <c r="G23" s="42"/>
      <c r="H23" s="35">
        <f>+G24+G26</f>
        <v>-479545350</v>
      </c>
    </row>
    <row r="24" spans="2:8" ht="21" customHeight="1">
      <c r="B24" s="29" t="s">
        <v>1</v>
      </c>
      <c r="C24" s="68" t="s">
        <v>153</v>
      </c>
      <c r="D24" s="10"/>
      <c r="E24" s="57">
        <f>E25</f>
        <v>0</v>
      </c>
      <c r="F24" s="42"/>
      <c r="G24" s="57">
        <f>G25</f>
        <v>510900</v>
      </c>
      <c r="H24" s="42"/>
    </row>
    <row r="25" spans="2:8" ht="21" customHeight="1">
      <c r="B25" s="32" t="s">
        <v>33</v>
      </c>
      <c r="C25" s="41" t="s">
        <v>219</v>
      </c>
      <c r="D25" s="10"/>
      <c r="E25" s="59">
        <v>0</v>
      </c>
      <c r="F25" s="81"/>
      <c r="G25" s="59">
        <v>510900</v>
      </c>
      <c r="H25" s="81"/>
    </row>
    <row r="26" spans="2:8" ht="21" customHeight="1">
      <c r="B26" s="29" t="s">
        <v>2</v>
      </c>
      <c r="C26" s="68" t="s">
        <v>154</v>
      </c>
      <c r="D26" s="1"/>
      <c r="E26" s="33">
        <f>-SUM(E27:E37)</f>
        <v>-260684640</v>
      </c>
      <c r="F26" s="69"/>
      <c r="G26" s="33">
        <f>-SUM(G27:G37)</f>
        <v>-480056250</v>
      </c>
      <c r="H26" s="69"/>
    </row>
    <row r="27" spans="2:8" ht="21.75" customHeight="1">
      <c r="B27" s="32" t="s">
        <v>33</v>
      </c>
      <c r="C27" s="30" t="s">
        <v>113</v>
      </c>
      <c r="D27" s="10"/>
      <c r="E27" s="59">
        <v>228863700</v>
      </c>
      <c r="F27" s="42"/>
      <c r="G27" s="59">
        <v>438997260</v>
      </c>
      <c r="H27" s="42"/>
    </row>
    <row r="28" spans="2:8" ht="21" customHeight="1">
      <c r="B28" s="32" t="s">
        <v>34</v>
      </c>
      <c r="C28" s="30" t="s">
        <v>114</v>
      </c>
      <c r="D28" s="10"/>
      <c r="E28" s="59">
        <v>31820940</v>
      </c>
      <c r="F28" s="42"/>
      <c r="G28" s="59">
        <v>41058990</v>
      </c>
      <c r="H28" s="42"/>
    </row>
    <row r="29" spans="2:8" ht="21" customHeight="1">
      <c r="B29" s="39" t="s">
        <v>10</v>
      </c>
      <c r="C29" s="30" t="s">
        <v>146</v>
      </c>
      <c r="D29" s="10"/>
      <c r="E29" s="59"/>
      <c r="F29" s="59">
        <f>E30+E31</f>
        <v>0</v>
      </c>
      <c r="G29" s="59"/>
      <c r="H29" s="59">
        <f>G30+G31</f>
        <v>0</v>
      </c>
    </row>
    <row r="30" spans="2:8" ht="21" customHeight="1">
      <c r="B30" s="29" t="s">
        <v>1</v>
      </c>
      <c r="C30" s="68" t="s">
        <v>155</v>
      </c>
      <c r="D30" s="10"/>
      <c r="E30" s="57">
        <v>0</v>
      </c>
      <c r="F30" s="42"/>
      <c r="G30" s="57">
        <v>0</v>
      </c>
      <c r="H30" s="42"/>
    </row>
    <row r="31" spans="2:8" ht="21" customHeight="1">
      <c r="B31" s="29" t="s">
        <v>2</v>
      </c>
      <c r="C31" s="68" t="s">
        <v>156</v>
      </c>
      <c r="D31" s="10"/>
      <c r="E31" s="57">
        <v>0</v>
      </c>
      <c r="F31" s="31"/>
      <c r="G31" s="57">
        <v>0</v>
      </c>
      <c r="H31" s="31"/>
    </row>
    <row r="32" spans="2:8" ht="21" customHeight="1">
      <c r="B32" s="39" t="s">
        <v>11</v>
      </c>
      <c r="C32" s="30" t="s">
        <v>147</v>
      </c>
      <c r="D32" s="62"/>
      <c r="E32" s="31"/>
      <c r="F32" s="70">
        <f>F7+F23+F29</f>
        <v>-62848135</v>
      </c>
      <c r="G32" s="31"/>
      <c r="H32" s="70">
        <f>H7+H23+H29</f>
        <v>74179747</v>
      </c>
    </row>
    <row r="33" spans="2:8" ht="9.75" customHeight="1">
      <c r="B33" s="36"/>
      <c r="C33" s="37"/>
      <c r="D33" s="17"/>
      <c r="E33" s="33"/>
      <c r="F33" s="58"/>
      <c r="G33" s="33"/>
      <c r="H33" s="58"/>
    </row>
    <row r="34" spans="2:8" ht="18" customHeight="1">
      <c r="B34" s="19" t="s">
        <v>128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131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140</v>
      </c>
      <c r="C36" s="3"/>
      <c r="E36" s="48"/>
      <c r="F36" s="49"/>
      <c r="G36" s="48"/>
      <c r="H36" s="49"/>
    </row>
    <row r="37" spans="2:8" ht="39.75" customHeight="1">
      <c r="B37" s="98" t="s">
        <v>19</v>
      </c>
      <c r="C37" s="99"/>
      <c r="D37" s="100"/>
      <c r="E37" s="104" t="s">
        <v>222</v>
      </c>
      <c r="F37" s="105"/>
      <c r="G37" s="104" t="s">
        <v>223</v>
      </c>
      <c r="H37" s="105"/>
    </row>
    <row r="38" spans="2:11" ht="21" customHeight="1">
      <c r="B38" s="39" t="s">
        <v>14</v>
      </c>
      <c r="C38" s="30" t="s">
        <v>115</v>
      </c>
      <c r="D38" s="10"/>
      <c r="E38" s="31"/>
      <c r="F38" s="43">
        <f>H39</f>
        <v>182557982</v>
      </c>
      <c r="G38" s="31"/>
      <c r="H38" s="43">
        <v>108378235</v>
      </c>
      <c r="K38" s="80"/>
    </row>
    <row r="39" spans="2:8" ht="21" customHeight="1" thickBot="1">
      <c r="B39" s="39" t="s">
        <v>15</v>
      </c>
      <c r="C39" s="30" t="s">
        <v>116</v>
      </c>
      <c r="D39" s="10"/>
      <c r="E39" s="31"/>
      <c r="F39" s="71">
        <f>+F32+F38</f>
        <v>119709847</v>
      </c>
      <c r="G39" s="31"/>
      <c r="H39" s="71">
        <f>+H32+H38</f>
        <v>182557982</v>
      </c>
    </row>
    <row r="40" spans="2:8" ht="9.75" customHeight="1" thickTop="1">
      <c r="B40" s="15"/>
      <c r="C40" s="16"/>
      <c r="D40" s="17"/>
      <c r="E40" s="27"/>
      <c r="F40" s="27"/>
      <c r="G40" s="27"/>
      <c r="H40" s="27"/>
    </row>
    <row r="41" spans="2:8" ht="21.75" customHeight="1">
      <c r="B41" s="103"/>
      <c r="C41" s="103"/>
      <c r="D41" s="103"/>
      <c r="E41" s="103"/>
      <c r="F41" s="103"/>
      <c r="G41" s="103"/>
      <c r="H41" s="103"/>
    </row>
    <row r="43" spans="6:8" ht="14.25">
      <c r="F43" s="25">
        <f>F39-재무!E9</f>
        <v>0</v>
      </c>
      <c r="H43" s="25">
        <f>H39-재무!G9</f>
        <v>0</v>
      </c>
    </row>
    <row r="44" spans="3:8" ht="14.25">
      <c r="C44" s="1">
        <v>46160197</v>
      </c>
      <c r="E44" s="24"/>
      <c r="F44" s="25">
        <f>F43/2</f>
        <v>0</v>
      </c>
      <c r="G44" s="24"/>
      <c r="H44" s="46"/>
    </row>
    <row r="45" spans="5:8" ht="14.25">
      <c r="E45" s="24"/>
      <c r="F45" s="46"/>
      <c r="G45" s="24"/>
      <c r="H45" s="46"/>
    </row>
    <row r="46" spans="5:8" ht="14.25">
      <c r="E46" s="24"/>
      <c r="F46" s="46"/>
      <c r="G46" s="24"/>
      <c r="H46" s="46"/>
    </row>
    <row r="50" spans="5:8" ht="14.25">
      <c r="E50" s="45"/>
      <c r="F50" s="44"/>
      <c r="G50" s="45"/>
      <c r="H50" s="44"/>
    </row>
    <row r="51" spans="6:8" ht="14.25">
      <c r="F51" s="44"/>
      <c r="H51" s="44"/>
    </row>
  </sheetData>
  <sheetProtection/>
  <mergeCells count="10">
    <mergeCell ref="B41:H41"/>
    <mergeCell ref="G6:H6"/>
    <mergeCell ref="G37:H37"/>
    <mergeCell ref="B2:H2"/>
    <mergeCell ref="B3:H3"/>
    <mergeCell ref="B1:H1"/>
    <mergeCell ref="B6:D6"/>
    <mergeCell ref="E6:F6"/>
    <mergeCell ref="B37:D37"/>
    <mergeCell ref="E37:F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H48"/>
  <sheetViews>
    <sheetView zoomScalePageLayoutView="0" workbookViewId="0" topLeftCell="A37">
      <selection activeCell="D55" sqref="D55"/>
    </sheetView>
  </sheetViews>
  <sheetFormatPr defaultColWidth="8.88671875" defaultRowHeight="13.5"/>
  <cols>
    <col min="6" max="6" width="24.99609375" style="0" customWidth="1"/>
    <col min="7" max="7" width="13.4453125" style="0" bestFit="1" customWidth="1"/>
    <col min="8" max="8" width="13.88671875" style="0" bestFit="1" customWidth="1"/>
  </cols>
  <sheetData>
    <row r="1" ht="14.25" thickBot="1"/>
    <row r="2" spans="4:7" ht="14.25" thickBot="1">
      <c r="D2" s="82" t="s">
        <v>158</v>
      </c>
      <c r="E2" s="83" t="s">
        <v>159</v>
      </c>
      <c r="F2" s="83" t="s">
        <v>160</v>
      </c>
      <c r="G2" s="83" t="s">
        <v>161</v>
      </c>
    </row>
    <row r="3" spans="4:7" ht="14.25" thickBot="1">
      <c r="D3" s="84" t="s">
        <v>162</v>
      </c>
      <c r="E3" s="85" t="s">
        <v>163</v>
      </c>
      <c r="F3" s="86" t="s">
        <v>164</v>
      </c>
      <c r="G3" s="88">
        <v>296759475</v>
      </c>
    </row>
    <row r="4" spans="4:7" ht="14.25" thickBot="1">
      <c r="D4" s="115" t="s">
        <v>165</v>
      </c>
      <c r="E4" s="85" t="s">
        <v>163</v>
      </c>
      <c r="F4" s="86" t="s">
        <v>206</v>
      </c>
      <c r="G4" s="88">
        <v>3247818724</v>
      </c>
    </row>
    <row r="5" spans="4:7" ht="14.25" thickBot="1">
      <c r="D5" s="113"/>
      <c r="E5" s="113" t="s">
        <v>208</v>
      </c>
      <c r="F5" s="89" t="s">
        <v>167</v>
      </c>
      <c r="G5" s="88">
        <v>24979030</v>
      </c>
    </row>
    <row r="6" spans="4:7" ht="14.25" thickBot="1">
      <c r="D6" s="113"/>
      <c r="E6" s="114"/>
      <c r="F6" s="89" t="s">
        <v>207</v>
      </c>
      <c r="G6" s="88">
        <v>10000000</v>
      </c>
    </row>
    <row r="7" spans="4:8" ht="14.25" thickBot="1">
      <c r="D7" s="114"/>
      <c r="E7" s="117" t="s">
        <v>168</v>
      </c>
      <c r="F7" s="118"/>
      <c r="G7" s="88">
        <v>3282797754</v>
      </c>
      <c r="H7" s="87">
        <f>G7-G6-G5</f>
        <v>3247818724</v>
      </c>
    </row>
    <row r="8" spans="4:7" ht="24.75" thickBot="1">
      <c r="D8" s="121" t="s">
        <v>169</v>
      </c>
      <c r="E8" s="85" t="s">
        <v>163</v>
      </c>
      <c r="F8" s="86" t="s">
        <v>170</v>
      </c>
      <c r="G8" s="88">
        <v>2699777138</v>
      </c>
    </row>
    <row r="9" spans="4:8" ht="16.5" customHeight="1" thickBot="1">
      <c r="D9" s="122"/>
      <c r="E9" s="115" t="s">
        <v>166</v>
      </c>
      <c r="F9" s="86" t="s">
        <v>171</v>
      </c>
      <c r="G9" s="88">
        <v>9866900</v>
      </c>
      <c r="H9">
        <v>9866900</v>
      </c>
    </row>
    <row r="10" spans="4:8" ht="14.25" thickBot="1">
      <c r="D10" s="122"/>
      <c r="E10" s="113"/>
      <c r="F10" s="86" t="s">
        <v>171</v>
      </c>
      <c r="G10" s="88">
        <v>109058200</v>
      </c>
      <c r="H10">
        <v>109058200</v>
      </c>
    </row>
    <row r="11" spans="4:7" ht="24.75" thickBot="1">
      <c r="D11" s="122"/>
      <c r="E11" s="113"/>
      <c r="F11" s="86" t="s">
        <v>172</v>
      </c>
      <c r="G11" s="88">
        <v>110000000</v>
      </c>
    </row>
    <row r="12" spans="4:7" ht="14.25" thickBot="1">
      <c r="D12" s="122"/>
      <c r="E12" s="113"/>
      <c r="F12" s="86" t="s">
        <v>173</v>
      </c>
      <c r="G12" s="88">
        <v>46800000</v>
      </c>
    </row>
    <row r="13" spans="4:7" ht="14.25" thickBot="1">
      <c r="D13" s="122"/>
      <c r="E13" s="113"/>
      <c r="F13" s="86" t="s">
        <v>174</v>
      </c>
      <c r="G13" s="88">
        <v>95727557</v>
      </c>
    </row>
    <row r="14" spans="4:7" ht="14.25" thickBot="1">
      <c r="D14" s="122"/>
      <c r="E14" s="113"/>
      <c r="F14" s="86" t="s">
        <v>175</v>
      </c>
      <c r="G14" s="88">
        <v>9500000</v>
      </c>
    </row>
    <row r="15" spans="4:7" ht="14.25" thickBot="1">
      <c r="D15" s="122"/>
      <c r="E15" s="113"/>
      <c r="F15" s="86" t="s">
        <v>176</v>
      </c>
      <c r="G15" s="88">
        <v>24400000</v>
      </c>
    </row>
    <row r="16" spans="4:7" ht="14.25" thickBot="1">
      <c r="D16" s="122"/>
      <c r="E16" s="113"/>
      <c r="F16" s="86" t="s">
        <v>177</v>
      </c>
      <c r="G16" s="88">
        <v>15000000</v>
      </c>
    </row>
    <row r="17" spans="4:7" ht="14.25" thickBot="1">
      <c r="D17" s="122"/>
      <c r="E17" s="113"/>
      <c r="F17" s="86" t="s">
        <v>178</v>
      </c>
      <c r="G17" s="88">
        <v>9000000</v>
      </c>
    </row>
    <row r="18" spans="4:7" ht="24.75" thickBot="1">
      <c r="D18" s="122"/>
      <c r="E18" s="113"/>
      <c r="F18" s="86" t="s">
        <v>179</v>
      </c>
      <c r="G18" s="88">
        <v>42100000</v>
      </c>
    </row>
    <row r="19" spans="4:7" ht="14.25" thickBot="1">
      <c r="D19" s="122"/>
      <c r="E19" s="113"/>
      <c r="F19" s="86" t="s">
        <v>180</v>
      </c>
      <c r="G19" s="88">
        <v>50000000</v>
      </c>
    </row>
    <row r="20" spans="4:7" ht="14.25" thickBot="1">
      <c r="D20" s="122"/>
      <c r="E20" s="113"/>
      <c r="F20" s="86" t="s">
        <v>181</v>
      </c>
      <c r="G20" s="88">
        <v>46356100</v>
      </c>
    </row>
    <row r="21" spans="4:7" ht="14.25" thickBot="1">
      <c r="D21" s="122"/>
      <c r="E21" s="113"/>
      <c r="F21" s="86" t="s">
        <v>182</v>
      </c>
      <c r="G21" s="88">
        <v>181600000</v>
      </c>
    </row>
    <row r="22" spans="4:7" ht="14.25" thickBot="1">
      <c r="D22" s="122"/>
      <c r="E22" s="113"/>
      <c r="F22" s="86" t="s">
        <v>183</v>
      </c>
      <c r="G22" s="88">
        <v>10000000</v>
      </c>
    </row>
    <row r="23" spans="4:7" ht="14.25" thickBot="1">
      <c r="D23" s="122"/>
      <c r="E23" s="113"/>
      <c r="F23" s="86" t="s">
        <v>184</v>
      </c>
      <c r="G23" s="88">
        <v>139200000</v>
      </c>
    </row>
    <row r="24" spans="4:7" ht="14.25" thickBot="1">
      <c r="D24" s="122"/>
      <c r="E24" s="113"/>
      <c r="F24" s="86" t="s">
        <v>185</v>
      </c>
      <c r="G24" s="88">
        <v>7303680</v>
      </c>
    </row>
    <row r="25" spans="4:7" ht="24.75" thickBot="1">
      <c r="D25" s="122"/>
      <c r="E25" s="113"/>
      <c r="F25" s="86" t="s">
        <v>186</v>
      </c>
      <c r="G25" s="88">
        <v>163180000</v>
      </c>
    </row>
    <row r="26" spans="4:7" ht="14.25" thickBot="1">
      <c r="D26" s="122"/>
      <c r="E26" s="113"/>
      <c r="F26" s="86" t="s">
        <v>187</v>
      </c>
      <c r="G26" s="88">
        <v>23563710</v>
      </c>
    </row>
    <row r="27" spans="4:7" ht="14.25" thickBot="1">
      <c r="D27" s="122"/>
      <c r="E27" s="113"/>
      <c r="F27" s="86" t="s">
        <v>188</v>
      </c>
      <c r="G27" s="88">
        <v>60102940</v>
      </c>
    </row>
    <row r="28" spans="4:7" ht="14.25" thickBot="1">
      <c r="D28" s="122"/>
      <c r="E28" s="114"/>
      <c r="F28" s="86" t="s">
        <v>189</v>
      </c>
      <c r="G28" s="88">
        <v>59265790</v>
      </c>
    </row>
    <row r="29" spans="4:7" ht="14.25" thickBot="1">
      <c r="D29" s="123"/>
      <c r="E29" s="117" t="s">
        <v>190</v>
      </c>
      <c r="F29" s="118"/>
      <c r="G29" s="88">
        <v>3911802015</v>
      </c>
    </row>
    <row r="30" spans="4:8" ht="14.25" thickBot="1">
      <c r="D30" s="112" t="s">
        <v>191</v>
      </c>
      <c r="E30" s="85" t="s">
        <v>163</v>
      </c>
      <c r="F30" s="86" t="s">
        <v>192</v>
      </c>
      <c r="G30" s="88">
        <v>191836371</v>
      </c>
      <c r="H30" s="90">
        <v>191836371</v>
      </c>
    </row>
    <row r="31" spans="4:7" ht="14.25" thickBot="1">
      <c r="D31" s="113"/>
      <c r="E31" s="115" t="s">
        <v>166</v>
      </c>
      <c r="F31" s="86" t="s">
        <v>193</v>
      </c>
      <c r="G31" s="88">
        <v>30000000</v>
      </c>
    </row>
    <row r="32" spans="4:7" ht="14.25" thickBot="1">
      <c r="D32" s="113"/>
      <c r="E32" s="113"/>
      <c r="F32" s="86" t="s">
        <v>194</v>
      </c>
      <c r="G32" s="88">
        <v>40000000</v>
      </c>
    </row>
    <row r="33" spans="4:7" ht="24.75" thickBot="1">
      <c r="D33" s="113"/>
      <c r="E33" s="113"/>
      <c r="F33" s="86" t="s">
        <v>195</v>
      </c>
      <c r="G33" s="88">
        <v>400000</v>
      </c>
    </row>
    <row r="34" spans="4:7" ht="14.25" thickBot="1">
      <c r="D34" s="113"/>
      <c r="E34" s="113"/>
      <c r="F34" s="86" t="s">
        <v>196</v>
      </c>
      <c r="G34" s="88">
        <v>23000000</v>
      </c>
    </row>
    <row r="35" spans="4:7" ht="14.25" thickBot="1">
      <c r="D35" s="113"/>
      <c r="E35" s="113"/>
      <c r="F35" s="86" t="s">
        <v>197</v>
      </c>
      <c r="G35" s="88">
        <v>5000000</v>
      </c>
    </row>
    <row r="36" spans="4:7" ht="14.25" thickBot="1">
      <c r="D36" s="113"/>
      <c r="E36" s="113"/>
      <c r="F36" s="86" t="s">
        <v>198</v>
      </c>
      <c r="G36" s="88">
        <v>6950000</v>
      </c>
    </row>
    <row r="37" spans="4:7" ht="14.25" thickBot="1">
      <c r="D37" s="113"/>
      <c r="E37" s="116"/>
      <c r="F37" s="86" t="s">
        <v>199</v>
      </c>
      <c r="G37" s="88">
        <v>12000000</v>
      </c>
    </row>
    <row r="38" spans="4:8" ht="15" customHeight="1" thickBot="1">
      <c r="D38" s="114"/>
      <c r="E38" s="117" t="s">
        <v>190</v>
      </c>
      <c r="F38" s="118"/>
      <c r="G38" s="88">
        <v>309186371</v>
      </c>
      <c r="H38" s="90">
        <v>309186371</v>
      </c>
    </row>
    <row r="39" spans="4:7" ht="24.75" thickBot="1">
      <c r="D39" s="84" t="s">
        <v>200</v>
      </c>
      <c r="E39" s="85" t="s">
        <v>163</v>
      </c>
      <c r="F39" s="86" t="s">
        <v>201</v>
      </c>
      <c r="G39" s="88">
        <v>442330057</v>
      </c>
    </row>
    <row r="40" spans="4:7" ht="24.75" thickBot="1">
      <c r="D40" s="84" t="s">
        <v>202</v>
      </c>
      <c r="E40" s="85" t="s">
        <v>163</v>
      </c>
      <c r="F40" s="86" t="s">
        <v>203</v>
      </c>
      <c r="G40" s="88">
        <v>277187727</v>
      </c>
    </row>
    <row r="41" spans="4:8" ht="14.25" thickBot="1">
      <c r="D41" s="115" t="s">
        <v>204</v>
      </c>
      <c r="E41" s="85" t="s">
        <v>163</v>
      </c>
      <c r="F41" s="86" t="s">
        <v>205</v>
      </c>
      <c r="G41" s="88">
        <v>405657974</v>
      </c>
      <c r="H41" s="90">
        <v>405657974</v>
      </c>
    </row>
    <row r="42" spans="4:7" ht="14.25" thickBot="1">
      <c r="D42" s="113"/>
      <c r="E42" s="115" t="s">
        <v>166</v>
      </c>
      <c r="F42" s="86" t="s">
        <v>193</v>
      </c>
      <c r="G42" s="88">
        <v>60000000</v>
      </c>
    </row>
    <row r="43" spans="4:7" ht="14.25" thickBot="1">
      <c r="D43" s="113"/>
      <c r="E43" s="113"/>
      <c r="F43" s="86" t="s">
        <v>209</v>
      </c>
      <c r="G43" s="88">
        <v>34000000</v>
      </c>
    </row>
    <row r="44" spans="4:7" ht="24.75" thickBot="1">
      <c r="D44" s="113"/>
      <c r="E44" s="113"/>
      <c r="F44" s="86" t="s">
        <v>195</v>
      </c>
      <c r="G44" s="88">
        <v>400000</v>
      </c>
    </row>
    <row r="45" spans="4:7" ht="14.25" thickBot="1">
      <c r="D45" s="113"/>
      <c r="E45" s="113"/>
      <c r="F45" s="86" t="s">
        <v>210</v>
      </c>
      <c r="G45" s="88">
        <v>37986800</v>
      </c>
    </row>
    <row r="46" spans="4:7" ht="14.25" thickBot="1">
      <c r="D46" s="113"/>
      <c r="E46" s="113"/>
      <c r="F46" s="86" t="s">
        <v>197</v>
      </c>
      <c r="G46" s="88">
        <v>5000000</v>
      </c>
    </row>
    <row r="47" spans="4:7" ht="14.25" thickBot="1">
      <c r="D47" s="113"/>
      <c r="E47" s="113"/>
      <c r="F47" s="86" t="s">
        <v>211</v>
      </c>
      <c r="G47" s="88">
        <v>7700000</v>
      </c>
    </row>
    <row r="48" spans="4:8" ht="14.25" thickBot="1">
      <c r="D48" s="114"/>
      <c r="E48" s="119" t="s">
        <v>190</v>
      </c>
      <c r="F48" s="120"/>
      <c r="G48" s="88">
        <v>550744774</v>
      </c>
      <c r="H48">
        <v>550744774</v>
      </c>
    </row>
  </sheetData>
  <sheetProtection/>
  <mergeCells count="12">
    <mergeCell ref="D4:D7"/>
    <mergeCell ref="E5:E6"/>
    <mergeCell ref="E7:F7"/>
    <mergeCell ref="D8:D29"/>
    <mergeCell ref="E9:E28"/>
    <mergeCell ref="E29:F29"/>
    <mergeCell ref="D30:D38"/>
    <mergeCell ref="E31:E37"/>
    <mergeCell ref="E38:F38"/>
    <mergeCell ref="D41:D48"/>
    <mergeCell ref="E42:E47"/>
    <mergeCell ref="E48:F48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2013-02-24T14:36:03Z</cp:lastPrinted>
  <dcterms:created xsi:type="dcterms:W3CDTF">2000-10-24T02:05:43Z</dcterms:created>
  <dcterms:modified xsi:type="dcterms:W3CDTF">2019-03-06T00:39:32Z</dcterms:modified>
  <cp:category/>
  <cp:version/>
  <cp:contentType/>
  <cp:contentStatus/>
</cp:coreProperties>
</file>