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1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'운영'!$A$1:$H$49</definedName>
    <definedName name="_xlnm.Print_Area" localSheetId="0">'재무'!$A$1:$H$40</definedName>
    <definedName name="_xlnm.Print_Area" localSheetId="2">'현금'!$A$1:$H$28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<sst xmlns="http://schemas.openxmlformats.org/spreadsheetml/2006/main" count="193" uniqueCount="147">
  <si>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</si>
  <si>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</si>
  <si>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</si>
  <si>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</si>
  <si>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</si>
  <si>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</si>
  <si>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</si>
  <si>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</si>
  <si>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</si>
  <si>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</si>
  <si>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</si>
  <si>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</si>
  <si>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13.</t>
  </si>
  <si>
    <t>Ⅴ.</t>
  </si>
  <si>
    <t>Ⅵ.</t>
  </si>
  <si>
    <t>감가상각비</t>
  </si>
  <si>
    <t>Ⅱ.</t>
  </si>
  <si>
    <t>투자활동으로인한현금흐름</t>
  </si>
  <si>
    <t>재무활동으로인한현금흐름</t>
  </si>
  <si>
    <t>과                                       목</t>
  </si>
  <si>
    <t>자산</t>
  </si>
  <si>
    <t>자산총계</t>
  </si>
  <si>
    <t>부채</t>
  </si>
  <si>
    <t>자본총계</t>
  </si>
  <si>
    <t>부채와자본총계</t>
  </si>
  <si>
    <t>9.</t>
  </si>
  <si>
    <t>퇴직급여</t>
  </si>
  <si>
    <t>(단위 : 원)</t>
  </si>
  <si>
    <t>1.</t>
  </si>
  <si>
    <t>10.</t>
  </si>
  <si>
    <t>가.</t>
  </si>
  <si>
    <t>나.</t>
  </si>
  <si>
    <t>다.</t>
  </si>
  <si>
    <t>IV.</t>
  </si>
  <si>
    <t>감가상각누계액</t>
  </si>
  <si>
    <t>투자자산</t>
  </si>
  <si>
    <t>11.</t>
  </si>
  <si>
    <t>II.</t>
  </si>
  <si>
    <t>III.</t>
  </si>
  <si>
    <t>유형자산</t>
  </si>
  <si>
    <t>비품</t>
  </si>
  <si>
    <t>지급수수료</t>
  </si>
  <si>
    <t xml:space="preserve">감가상각비                    </t>
  </si>
  <si>
    <t>V.</t>
  </si>
  <si>
    <t>VI.</t>
  </si>
  <si>
    <t>미지급금의증가(감소)</t>
  </si>
  <si>
    <t>현   금   흐   름   표</t>
  </si>
  <si>
    <t>현금및현금성자산</t>
  </si>
  <si>
    <t>재   무   상   태   표</t>
  </si>
  <si>
    <t>운   영   성   과   표</t>
  </si>
  <si>
    <t>유동자산</t>
  </si>
  <si>
    <t>비유동자산</t>
  </si>
  <si>
    <t>기타비유동자산</t>
  </si>
  <si>
    <t>선급비용</t>
  </si>
  <si>
    <t>선급법인세</t>
  </si>
  <si>
    <t>1.</t>
  </si>
  <si>
    <t>2.</t>
  </si>
  <si>
    <t>유동부채</t>
  </si>
  <si>
    <t>미지급금</t>
  </si>
  <si>
    <t>비유동부채</t>
  </si>
  <si>
    <t>출연금</t>
  </si>
  <si>
    <t>기타순자산</t>
  </si>
  <si>
    <t>사업수익</t>
  </si>
  <si>
    <t>사업비용</t>
  </si>
  <si>
    <t>직원급여및상여금</t>
  </si>
  <si>
    <t>여비교통비</t>
  </si>
  <si>
    <t>통신비</t>
  </si>
  <si>
    <t>보험료</t>
  </si>
  <si>
    <t>차량유지비</t>
  </si>
  <si>
    <t>업무추진비</t>
  </si>
  <si>
    <t>소모품비</t>
  </si>
  <si>
    <t>사무용품비</t>
  </si>
  <si>
    <t>일숙직비</t>
  </si>
  <si>
    <t>14.</t>
  </si>
  <si>
    <t>15.</t>
  </si>
  <si>
    <t>16.</t>
  </si>
  <si>
    <t>사업활동현금흐름</t>
  </si>
  <si>
    <t>선급비용의 감소(증가)</t>
  </si>
  <si>
    <t>선급법인세의 감소(증가)</t>
  </si>
  <si>
    <t>현금의증가(감소)(Ⅰ+Ⅱ+Ⅲ)</t>
  </si>
  <si>
    <t>기초의현금</t>
  </si>
  <si>
    <t>기말의현금</t>
  </si>
  <si>
    <t>기타순자산</t>
  </si>
  <si>
    <t>차량운반구</t>
  </si>
  <si>
    <t>생활지원비</t>
  </si>
  <si>
    <t>의료지원비</t>
  </si>
  <si>
    <t>사업활동으로인한자산·부채의변동</t>
  </si>
  <si>
    <t>2.</t>
  </si>
  <si>
    <t>당기순자산의증(감)</t>
  </si>
  <si>
    <t>(계속)</t>
  </si>
  <si>
    <t>재무상태표-계속</t>
  </si>
  <si>
    <t>비품의취득</t>
  </si>
  <si>
    <t>국비보조금</t>
  </si>
  <si>
    <t>도비보조금</t>
  </si>
  <si>
    <t>기타부담금</t>
  </si>
  <si>
    <t>세금과공과</t>
  </si>
  <si>
    <t>12.</t>
  </si>
  <si>
    <t>17.</t>
  </si>
  <si>
    <t>1.</t>
  </si>
  <si>
    <t>유형자산폐기손실</t>
  </si>
  <si>
    <t>부채총계</t>
  </si>
  <si>
    <t>자본</t>
  </si>
  <si>
    <t>전력비</t>
  </si>
  <si>
    <t>수선비</t>
  </si>
  <si>
    <t>도서인쇄비</t>
  </si>
  <si>
    <t>회의비</t>
  </si>
  <si>
    <t>18.</t>
  </si>
  <si>
    <t>19.</t>
  </si>
  <si>
    <t>22.</t>
  </si>
  <si>
    <t>23.</t>
  </si>
  <si>
    <t>사업이익(손실)</t>
  </si>
  <si>
    <t>사업외수익</t>
  </si>
  <si>
    <t>이자수익</t>
  </si>
  <si>
    <t>잡이익</t>
  </si>
  <si>
    <t>사업외비용</t>
  </si>
  <si>
    <t>유형자산폐기손실</t>
  </si>
  <si>
    <t>학업지원비</t>
  </si>
  <si>
    <t>경상북도아동청소년쉼터</t>
  </si>
  <si>
    <t>경상북도아동청소년쉼터</t>
  </si>
  <si>
    <t>임차보증금</t>
  </si>
  <si>
    <t>쿰나래(무지개부설)</t>
  </si>
  <si>
    <t>임차보증금의증가</t>
  </si>
  <si>
    <t>교육훈련비</t>
  </si>
  <si>
    <t>(계속)</t>
  </si>
  <si>
    <t>운영성과표-계속</t>
  </si>
  <si>
    <t>경상북도아동청소년쉼터</t>
  </si>
  <si>
    <t>순자산의 증(감)</t>
  </si>
  <si>
    <t>투자활동으로인한현금유입액</t>
  </si>
  <si>
    <t>투자활동으로인한현금유출액</t>
  </si>
  <si>
    <t>재무활동으로인한현금유입액</t>
  </si>
  <si>
    <t>재무활동으로인한현금유출액</t>
  </si>
  <si>
    <t>현금의유출이없는비용등의가산</t>
  </si>
  <si>
    <t>현금의유입이없는수익등의차감</t>
  </si>
  <si>
    <t>자립지원비</t>
  </si>
  <si>
    <t>20.</t>
  </si>
  <si>
    <t>21.</t>
  </si>
  <si>
    <t>제 8 기 2017년 12월 31일 현재</t>
  </si>
  <si>
    <t>제 8 기 2017년 1월 1일부터 2017년 12월 31일까지</t>
  </si>
  <si>
    <t>복리후생비</t>
  </si>
  <si>
    <t>용역비</t>
  </si>
  <si>
    <t>24.</t>
  </si>
  <si>
    <t>25.</t>
  </si>
  <si>
    <t>제 9 기 2018년 1월 1일부터 2018년 12월 31일까지</t>
  </si>
  <si>
    <t>제          9 (당)        기</t>
  </si>
  <si>
    <t>제          8 (전)        기</t>
  </si>
  <si>
    <t>제 9 기 2018년 12월 31일 현재</t>
  </si>
  <si>
    <t>(당기순자산의 감소: 3,658,102원, 
 전기순자산의 증가: 9,190,281원)</t>
  </si>
</sst>
</file>

<file path=xl/styles.xml><?xml version="1.0" encoding="utf-8"?>
<styleSheet xmlns="http://schemas.openxmlformats.org/spreadsheetml/2006/main">
  <numFmts count="4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0.00_);[Red]\(0.00\)"/>
    <numFmt numFmtId="206" formatCode="#,###;\-#,###"/>
    <numFmt numFmtId="207" formatCode="###,##0"/>
    <numFmt numFmtId="208" formatCode="#,##0_ 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8" xfId="0" applyNumberFormat="1" applyFont="1" applyBorder="1" applyAlignment="1">
      <alignment horizontal="left" vertical="center"/>
    </xf>
    <xf numFmtId="185" fontId="3" fillId="0" borderId="19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9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9" applyNumberFormat="1" applyFont="1" applyFill="1" applyBorder="1" applyAlignment="1">
      <alignment horizontal="right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0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0" fontId="0" fillId="0" borderId="0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19" xfId="69" applyFont="1" applyFill="1" applyBorder="1" applyAlignment="1">
      <alignment vertical="center"/>
    </xf>
    <xf numFmtId="186" fontId="3" fillId="0" borderId="19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8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186" fontId="2" fillId="0" borderId="0" xfId="88" applyNumberFormat="1" applyFont="1" applyBorder="1" applyAlignment="1">
      <alignment vertical="center"/>
      <protection/>
    </xf>
    <xf numFmtId="186" fontId="9" fillId="0" borderId="20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21" xfId="88" applyNumberFormat="1" applyFont="1" applyBorder="1" applyAlignment="1">
      <alignment vertical="center"/>
      <protection/>
    </xf>
    <xf numFmtId="185" fontId="12" fillId="0" borderId="17" xfId="69" applyNumberFormat="1" applyFont="1" applyBorder="1" applyAlignment="1">
      <alignment vertical="center"/>
    </xf>
    <xf numFmtId="185" fontId="12" fillId="0" borderId="21" xfId="69" applyNumberFormat="1" applyFont="1" applyBorder="1" applyAlignment="1">
      <alignment vertical="center"/>
    </xf>
    <xf numFmtId="185" fontId="3" fillId="0" borderId="19" xfId="69" applyNumberFormat="1" applyFont="1" applyBorder="1" applyAlignment="1">
      <alignment vertical="center"/>
    </xf>
    <xf numFmtId="41" fontId="3" fillId="0" borderId="13" xfId="69" applyFont="1" applyFill="1" applyBorder="1" applyAlignment="1">
      <alignment vertical="center"/>
    </xf>
    <xf numFmtId="185" fontId="4" fillId="0" borderId="0" xfId="0" applyNumberFormat="1" applyFont="1" applyAlignment="1">
      <alignment vertical="center"/>
    </xf>
    <xf numFmtId="41" fontId="3" fillId="0" borderId="13" xfId="69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0" fontId="8" fillId="0" borderId="16" xfId="0" applyFont="1" applyBorder="1" applyAlignment="1">
      <alignment horizontal="distributed" vertical="center"/>
    </xf>
    <xf numFmtId="182" fontId="8" fillId="0" borderId="16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distributed" vertical="center"/>
    </xf>
    <xf numFmtId="41" fontId="3" fillId="0" borderId="15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vertical="center"/>
    </xf>
    <xf numFmtId="41" fontId="3" fillId="0" borderId="0" xfId="69" applyFont="1" applyAlignment="1">
      <alignment horizontal="left" vertical="center"/>
    </xf>
    <xf numFmtId="41" fontId="3" fillId="0" borderId="20" xfId="69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1" fontId="12" fillId="0" borderId="19" xfId="69" applyFont="1" applyBorder="1" applyAlignment="1">
      <alignment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19" xfId="0" applyNumberFormat="1" applyFont="1" applyFill="1" applyBorder="1" applyAlignment="1">
      <alignment horizontal="left" vertical="center"/>
    </xf>
    <xf numFmtId="186" fontId="2" fillId="0" borderId="15" xfId="89" applyNumberFormat="1" applyFont="1" applyBorder="1" applyAlignment="1">
      <alignment horizontal="right" vertical="center"/>
      <protection/>
    </xf>
    <xf numFmtId="186" fontId="2" fillId="0" borderId="16" xfId="88" applyNumberFormat="1" applyFont="1" applyBorder="1" applyAlignment="1">
      <alignment horizontal="distributed" vertical="center"/>
      <protection/>
    </xf>
    <xf numFmtId="41" fontId="4" fillId="0" borderId="0" xfId="69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185" fontId="2" fillId="0" borderId="24" xfId="0" applyNumberFormat="1" applyFont="1" applyBorder="1" applyAlignment="1">
      <alignment horizontal="center" vertical="center"/>
    </xf>
    <xf numFmtId="185" fontId="2" fillId="0" borderId="2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8" fillId="0" borderId="22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5" xfId="0" applyBorder="1" applyAlignment="1">
      <alignment/>
    </xf>
    <xf numFmtId="3" fontId="19" fillId="0" borderId="0" xfId="0" applyNumberFormat="1" applyFont="1" applyBorder="1" applyAlignment="1">
      <alignment horizontal="left" vertical="center" wrapText="1" shrinkToFit="1"/>
    </xf>
    <xf numFmtId="3" fontId="19" fillId="0" borderId="20" xfId="0" applyNumberFormat="1" applyFont="1" applyBorder="1" applyAlignment="1">
      <alignment horizontal="left" vertical="center" wrapText="1" shrinkToFit="1"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47650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9">
      <selection activeCell="K36" sqref="K36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8" t="s">
        <v>48</v>
      </c>
      <c r="C1" s="88"/>
      <c r="D1" s="88"/>
      <c r="E1" s="88"/>
      <c r="F1" s="88"/>
      <c r="G1" s="88"/>
      <c r="H1" s="88"/>
    </row>
    <row r="2" spans="2:8" ht="15" customHeight="1">
      <c r="B2" s="89" t="s">
        <v>145</v>
      </c>
      <c r="C2" s="89"/>
      <c r="D2" s="89"/>
      <c r="E2" s="89"/>
      <c r="F2" s="89"/>
      <c r="G2" s="89"/>
      <c r="H2" s="89"/>
    </row>
    <row r="3" spans="2:8" ht="15" customHeight="1">
      <c r="B3" s="89" t="s">
        <v>136</v>
      </c>
      <c r="C3" s="89"/>
      <c r="D3" s="89"/>
      <c r="E3" s="89"/>
      <c r="F3" s="89"/>
      <c r="G3" s="89"/>
      <c r="H3" s="89"/>
    </row>
    <row r="4" spans="2:8" ht="6.7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117</v>
      </c>
      <c r="C5" s="3"/>
      <c r="E5" s="43"/>
      <c r="F5" s="44"/>
      <c r="G5" s="43"/>
      <c r="H5" s="44" t="s">
        <v>27</v>
      </c>
    </row>
    <row r="6" spans="2:8" ht="39.75" customHeight="1">
      <c r="B6" s="90" t="s">
        <v>19</v>
      </c>
      <c r="C6" s="91"/>
      <c r="D6" s="92"/>
      <c r="E6" s="93" t="s">
        <v>143</v>
      </c>
      <c r="F6" s="94"/>
      <c r="G6" s="93" t="s">
        <v>144</v>
      </c>
      <c r="H6" s="94"/>
    </row>
    <row r="7" spans="2:8" ht="21" customHeight="1">
      <c r="B7" s="99" t="s">
        <v>20</v>
      </c>
      <c r="C7" s="100"/>
      <c r="D7" s="8"/>
      <c r="E7" s="57"/>
      <c r="F7" s="25"/>
      <c r="G7" s="57"/>
      <c r="H7" s="25"/>
    </row>
    <row r="8" spans="2:8" ht="21" customHeight="1">
      <c r="B8" s="9" t="s">
        <v>0</v>
      </c>
      <c r="C8" s="6" t="s">
        <v>50</v>
      </c>
      <c r="D8" s="10"/>
      <c r="E8" s="12"/>
      <c r="F8" s="12">
        <f>SUM(E9:E11)</f>
        <v>34754841</v>
      </c>
      <c r="G8" s="12"/>
      <c r="H8" s="12">
        <f>SUM(G9:G11)</f>
        <v>38110721</v>
      </c>
    </row>
    <row r="9" spans="2:8" ht="21" customHeight="1">
      <c r="B9" s="11" t="s">
        <v>1</v>
      </c>
      <c r="C9" s="6" t="s">
        <v>47</v>
      </c>
      <c r="D9" s="10"/>
      <c r="E9" s="59">
        <v>33346952</v>
      </c>
      <c r="F9" s="12"/>
      <c r="G9" s="59">
        <v>36757919</v>
      </c>
      <c r="H9" s="12"/>
    </row>
    <row r="10" spans="2:8" ht="21" customHeight="1">
      <c r="B10" s="11" t="s">
        <v>2</v>
      </c>
      <c r="C10" s="6" t="s">
        <v>53</v>
      </c>
      <c r="D10" s="10"/>
      <c r="E10" s="59">
        <v>1396169</v>
      </c>
      <c r="F10" s="12"/>
      <c r="G10" s="59">
        <v>1341772</v>
      </c>
      <c r="H10" s="12"/>
    </row>
    <row r="11" spans="2:8" ht="21" customHeight="1">
      <c r="B11" s="11" t="s">
        <v>3</v>
      </c>
      <c r="C11" s="6" t="s">
        <v>54</v>
      </c>
      <c r="D11" s="10"/>
      <c r="E11" s="59">
        <v>11720</v>
      </c>
      <c r="F11" s="12"/>
      <c r="G11" s="59">
        <v>11030</v>
      </c>
      <c r="H11" s="12"/>
    </row>
    <row r="12" spans="2:8" ht="21" customHeight="1">
      <c r="B12" s="9" t="s">
        <v>37</v>
      </c>
      <c r="C12" s="6" t="s">
        <v>51</v>
      </c>
      <c r="D12" s="10"/>
      <c r="E12" s="58"/>
      <c r="F12" s="42">
        <f>F13+F14+F19</f>
        <v>36561715</v>
      </c>
      <c r="G12" s="58"/>
      <c r="H12" s="42">
        <f>H13+H14+H19</f>
        <v>34772533</v>
      </c>
    </row>
    <row r="13" spans="2:8" ht="21" customHeight="1">
      <c r="B13" s="56">
        <v>-1</v>
      </c>
      <c r="C13" s="6" t="s">
        <v>35</v>
      </c>
      <c r="D13" s="10"/>
      <c r="E13" s="58"/>
      <c r="F13" s="12">
        <v>0</v>
      </c>
      <c r="G13" s="58"/>
      <c r="H13" s="12">
        <v>0</v>
      </c>
    </row>
    <row r="14" spans="2:8" ht="21" customHeight="1">
      <c r="B14" s="56">
        <v>-2</v>
      </c>
      <c r="C14" s="6" t="s">
        <v>39</v>
      </c>
      <c r="D14" s="54"/>
      <c r="E14" s="58"/>
      <c r="F14" s="42">
        <f>SUM(E15:E18)</f>
        <v>28359715</v>
      </c>
      <c r="G14" s="58"/>
      <c r="H14" s="42">
        <f>SUM(G15:G18)</f>
        <v>26930533</v>
      </c>
    </row>
    <row r="15" spans="2:8" ht="21" customHeight="1">
      <c r="B15" s="11" t="s">
        <v>55</v>
      </c>
      <c r="C15" s="6" t="s">
        <v>83</v>
      </c>
      <c r="D15" s="10"/>
      <c r="E15" s="12">
        <v>33780800</v>
      </c>
      <c r="F15" s="45"/>
      <c r="G15" s="12">
        <v>33780800</v>
      </c>
      <c r="H15" s="45"/>
    </row>
    <row r="16" spans="2:8" ht="21" customHeight="1">
      <c r="B16" s="11"/>
      <c r="C16" s="6" t="s">
        <v>34</v>
      </c>
      <c r="D16" s="10"/>
      <c r="E16" s="42">
        <v>-33778800</v>
      </c>
      <c r="F16" s="12"/>
      <c r="G16" s="42">
        <v>-31384120</v>
      </c>
      <c r="H16" s="12"/>
    </row>
    <row r="17" spans="2:8" ht="21" customHeight="1">
      <c r="B17" s="11" t="s">
        <v>56</v>
      </c>
      <c r="C17" s="6" t="s">
        <v>40</v>
      </c>
      <c r="D17" s="10"/>
      <c r="E17" s="58">
        <v>110625128</v>
      </c>
      <c r="F17" s="12"/>
      <c r="G17" s="58">
        <v>154228485</v>
      </c>
      <c r="H17" s="12"/>
    </row>
    <row r="18" spans="2:8" ht="21" customHeight="1">
      <c r="B18" s="14"/>
      <c r="C18" s="6" t="s">
        <v>34</v>
      </c>
      <c r="D18" s="10"/>
      <c r="E18" s="42">
        <v>-82267413</v>
      </c>
      <c r="F18" s="42"/>
      <c r="G18" s="42">
        <v>-129694632</v>
      </c>
      <c r="H18" s="42"/>
    </row>
    <row r="19" spans="2:8" ht="21" customHeight="1">
      <c r="B19" s="56">
        <v>-3</v>
      </c>
      <c r="C19" s="6" t="s">
        <v>52</v>
      </c>
      <c r="D19" s="10"/>
      <c r="E19" s="12"/>
      <c r="F19" s="12">
        <f>E20</f>
        <v>8202000</v>
      </c>
      <c r="G19" s="12"/>
      <c r="H19" s="12">
        <f>G20</f>
        <v>7842000</v>
      </c>
    </row>
    <row r="20" spans="2:8" ht="21" customHeight="1">
      <c r="B20" s="11" t="s">
        <v>28</v>
      </c>
      <c r="C20" s="6" t="s">
        <v>119</v>
      </c>
      <c r="D20" s="10"/>
      <c r="E20" s="12">
        <v>8202000</v>
      </c>
      <c r="F20" s="12"/>
      <c r="G20" s="12">
        <v>7842000</v>
      </c>
      <c r="H20" s="12"/>
    </row>
    <row r="21" spans="2:8" ht="21" customHeight="1" thickBot="1">
      <c r="B21" s="95" t="s">
        <v>21</v>
      </c>
      <c r="C21" s="96"/>
      <c r="D21" s="20"/>
      <c r="E21" s="58"/>
      <c r="F21" s="65">
        <f>F8+F12</f>
        <v>71316556</v>
      </c>
      <c r="G21" s="58"/>
      <c r="H21" s="65">
        <f>H8+H12</f>
        <v>72883254</v>
      </c>
    </row>
    <row r="22" spans="2:8" ht="21" customHeight="1" thickTop="1">
      <c r="B22" s="95" t="s">
        <v>22</v>
      </c>
      <c r="C22" s="96"/>
      <c r="D22" s="20"/>
      <c r="E22" s="58"/>
      <c r="F22" s="12"/>
      <c r="G22" s="58"/>
      <c r="H22" s="12"/>
    </row>
    <row r="23" spans="2:8" ht="21" customHeight="1">
      <c r="B23" s="9" t="s">
        <v>0</v>
      </c>
      <c r="C23" s="6" t="s">
        <v>57</v>
      </c>
      <c r="D23" s="10"/>
      <c r="E23" s="58"/>
      <c r="F23" s="12">
        <f>SUM(E24:E24)</f>
        <v>7557705</v>
      </c>
      <c r="G23" s="58"/>
      <c r="H23" s="12">
        <f>SUM(G24:G24)</f>
        <v>5466301</v>
      </c>
    </row>
    <row r="24" spans="2:8" ht="21" customHeight="1">
      <c r="B24" s="11" t="s">
        <v>1</v>
      </c>
      <c r="C24" s="6" t="s">
        <v>58</v>
      </c>
      <c r="D24" s="10"/>
      <c r="E24" s="58">
        <v>7557705</v>
      </c>
      <c r="F24" s="12"/>
      <c r="G24" s="58">
        <v>5466301</v>
      </c>
      <c r="H24" s="12"/>
    </row>
    <row r="25" spans="2:8" ht="21" customHeight="1">
      <c r="B25" s="14" t="s">
        <v>37</v>
      </c>
      <c r="C25" s="6" t="s">
        <v>59</v>
      </c>
      <c r="D25" s="10"/>
      <c r="E25" s="58"/>
      <c r="F25" s="12">
        <v>0</v>
      </c>
      <c r="G25" s="58"/>
      <c r="H25" s="12">
        <v>0</v>
      </c>
    </row>
    <row r="26" spans="2:8" ht="21" customHeight="1">
      <c r="B26" s="95" t="s">
        <v>100</v>
      </c>
      <c r="C26" s="96"/>
      <c r="D26" s="20"/>
      <c r="E26" s="58"/>
      <c r="F26" s="21">
        <f>F23+F25</f>
        <v>7557705</v>
      </c>
      <c r="G26" s="58"/>
      <c r="H26" s="21">
        <f>H23+H25</f>
        <v>5466301</v>
      </c>
    </row>
    <row r="27" spans="2:8" ht="21" customHeight="1">
      <c r="B27" s="97" t="s">
        <v>101</v>
      </c>
      <c r="C27" s="98"/>
      <c r="D27" s="20"/>
      <c r="E27" s="58"/>
      <c r="F27" s="12"/>
      <c r="G27" s="58"/>
      <c r="H27" s="12"/>
    </row>
    <row r="28" spans="2:8" ht="21" customHeight="1">
      <c r="B28" s="9" t="s">
        <v>0</v>
      </c>
      <c r="C28" s="6" t="s">
        <v>60</v>
      </c>
      <c r="D28" s="10"/>
      <c r="E28" s="58"/>
      <c r="F28" s="12">
        <v>0</v>
      </c>
      <c r="G28" s="58"/>
      <c r="H28" s="12">
        <v>0</v>
      </c>
    </row>
    <row r="29" spans="2:8" ht="21" customHeight="1">
      <c r="B29" s="9" t="s">
        <v>9</v>
      </c>
      <c r="C29" s="6" t="s">
        <v>61</v>
      </c>
      <c r="D29" s="10"/>
      <c r="E29" s="58"/>
      <c r="F29" s="42">
        <f>E30</f>
        <v>63758851</v>
      </c>
      <c r="G29" s="58"/>
      <c r="H29" s="42">
        <f>G30</f>
        <v>67416953</v>
      </c>
    </row>
    <row r="30" spans="1:8" ht="21" customHeight="1">
      <c r="A30" s="18"/>
      <c r="B30" s="11" t="s">
        <v>28</v>
      </c>
      <c r="C30" s="6" t="s">
        <v>82</v>
      </c>
      <c r="D30" s="10"/>
      <c r="E30" s="59">
        <v>63758851</v>
      </c>
      <c r="F30" s="42"/>
      <c r="G30" s="59">
        <v>67416953</v>
      </c>
      <c r="H30" s="42"/>
    </row>
    <row r="31" spans="1:8" ht="27" customHeight="1">
      <c r="A31" s="18"/>
      <c r="B31" s="11"/>
      <c r="C31" s="105" t="s">
        <v>146</v>
      </c>
      <c r="D31" s="106"/>
      <c r="E31" s="59"/>
      <c r="F31" s="42"/>
      <c r="G31" s="59"/>
      <c r="H31" s="42"/>
    </row>
    <row r="32" spans="2:8" ht="9" customHeight="1">
      <c r="B32" s="74"/>
      <c r="C32" s="72"/>
      <c r="D32" s="73"/>
      <c r="E32" s="75"/>
      <c r="F32" s="81"/>
      <c r="G32" s="75"/>
      <c r="H32" s="81"/>
    </row>
    <row r="33" spans="2:8" ht="38.25" customHeight="1">
      <c r="B33" s="19" t="s">
        <v>89</v>
      </c>
      <c r="C33" s="70"/>
      <c r="D33" s="20"/>
      <c r="E33" s="71"/>
      <c r="F33" s="71"/>
      <c r="G33" s="71"/>
      <c r="H33" s="71"/>
    </row>
    <row r="34" spans="2:8" ht="21.75" customHeight="1">
      <c r="B34" s="19" t="s">
        <v>90</v>
      </c>
      <c r="C34" s="70"/>
      <c r="D34" s="20"/>
      <c r="E34" s="71"/>
      <c r="F34" s="71"/>
      <c r="G34" s="71"/>
      <c r="H34" s="71"/>
    </row>
    <row r="35" spans="2:8" ht="21.75" customHeight="1">
      <c r="B35" s="2" t="s">
        <v>118</v>
      </c>
      <c r="C35" s="3"/>
      <c r="E35" s="43"/>
      <c r="F35" s="44"/>
      <c r="G35" s="43"/>
      <c r="H35" s="44"/>
    </row>
    <row r="36" spans="2:8" ht="39.75" customHeight="1">
      <c r="B36" s="102" t="s">
        <v>19</v>
      </c>
      <c r="C36" s="103"/>
      <c r="D36" s="104"/>
      <c r="E36" s="93" t="s">
        <v>143</v>
      </c>
      <c r="F36" s="94"/>
      <c r="G36" s="93" t="s">
        <v>144</v>
      </c>
      <c r="H36" s="94"/>
    </row>
    <row r="37" spans="2:8" ht="21.75" customHeight="1">
      <c r="B37" s="95" t="s">
        <v>23</v>
      </c>
      <c r="C37" s="96"/>
      <c r="D37" s="20"/>
      <c r="E37" s="12"/>
      <c r="F37" s="64">
        <f>SUM(F28:F29)</f>
        <v>63758851</v>
      </c>
      <c r="G37" s="12"/>
      <c r="H37" s="64">
        <f>SUM(H28:H29)</f>
        <v>67416953</v>
      </c>
    </row>
    <row r="38" spans="2:8" ht="21.75" customHeight="1" thickBot="1">
      <c r="B38" s="95" t="s">
        <v>24</v>
      </c>
      <c r="C38" s="96"/>
      <c r="D38" s="20"/>
      <c r="E38" s="12"/>
      <c r="F38" s="65">
        <f>SUM(F26,F37)</f>
        <v>71316556</v>
      </c>
      <c r="G38" s="12"/>
      <c r="H38" s="65">
        <f>SUM(H26,H37)</f>
        <v>72883254</v>
      </c>
    </row>
    <row r="39" spans="2:8" ht="9.75" customHeight="1" thickTop="1">
      <c r="B39" s="22"/>
      <c r="C39" s="16"/>
      <c r="D39" s="17"/>
      <c r="E39" s="26"/>
      <c r="F39" s="26"/>
      <c r="G39" s="26"/>
      <c r="H39" s="26"/>
    </row>
    <row r="40" spans="2:8" ht="21.75" customHeight="1">
      <c r="B40" s="101"/>
      <c r="C40" s="101"/>
      <c r="D40" s="101"/>
      <c r="E40" s="101"/>
      <c r="F40" s="101"/>
      <c r="G40" s="101"/>
      <c r="H40" s="101"/>
    </row>
    <row r="42" spans="6:8" ht="14.25">
      <c r="F42" s="24">
        <f>F21-F38</f>
        <v>0</v>
      </c>
      <c r="H42" s="24">
        <f>H21-H38</f>
        <v>0</v>
      </c>
    </row>
    <row r="43" spans="3:8" ht="14.25">
      <c r="C43" s="87">
        <f>운영!F48</f>
        <v>-3658102</v>
      </c>
      <c r="E43" s="23"/>
      <c r="F43" s="41"/>
      <c r="G43" s="23"/>
      <c r="H43" s="41"/>
    </row>
    <row r="44" spans="3:8" ht="14.25">
      <c r="C44" s="68"/>
      <c r="E44" s="23"/>
      <c r="F44" s="78"/>
      <c r="G44" s="23"/>
      <c r="H44" s="41"/>
    </row>
    <row r="45" spans="3:8" ht="14.25">
      <c r="C45" s="68"/>
      <c r="E45" s="23"/>
      <c r="F45" s="41"/>
      <c r="G45" s="23"/>
      <c r="H45" s="41"/>
    </row>
    <row r="49" spans="5:8" ht="14.25">
      <c r="E49" s="40"/>
      <c r="F49" s="39"/>
      <c r="G49" s="40"/>
      <c r="H49" s="39"/>
    </row>
    <row r="50" spans="6:8" ht="14.25">
      <c r="F50" s="39"/>
      <c r="H50" s="39"/>
    </row>
  </sheetData>
  <sheetProtection/>
  <mergeCells count="18">
    <mergeCell ref="B21:C21"/>
    <mergeCell ref="B22:C22"/>
    <mergeCell ref="B40:H40"/>
    <mergeCell ref="B36:D36"/>
    <mergeCell ref="E36:F36"/>
    <mergeCell ref="G36:H36"/>
    <mergeCell ref="B37:C37"/>
    <mergeCell ref="C31:D31"/>
    <mergeCell ref="B1:H1"/>
    <mergeCell ref="B2:H2"/>
    <mergeCell ref="B3:H3"/>
    <mergeCell ref="B6:D6"/>
    <mergeCell ref="E6:F6"/>
    <mergeCell ref="B38:C38"/>
    <mergeCell ref="G6:H6"/>
    <mergeCell ref="B26:C26"/>
    <mergeCell ref="B27:C27"/>
    <mergeCell ref="B7:C7"/>
  </mergeCells>
  <printOptions horizontalCentered="1"/>
  <pageMargins left="0.3937007874015748" right="0.15748031496062992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9"/>
  <sheetViews>
    <sheetView tabSelected="1" workbookViewId="0" topLeftCell="A1">
      <selection activeCell="L8" sqref="L8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8" t="s">
        <v>49</v>
      </c>
      <c r="C1" s="88"/>
      <c r="D1" s="88"/>
      <c r="E1" s="88"/>
      <c r="F1" s="88"/>
      <c r="G1" s="88"/>
      <c r="H1" s="88"/>
    </row>
    <row r="2" spans="2:8" ht="15" customHeight="1">
      <c r="B2" s="89" t="s">
        <v>142</v>
      </c>
      <c r="C2" s="89"/>
      <c r="D2" s="89"/>
      <c r="E2" s="89"/>
      <c r="F2" s="89"/>
      <c r="G2" s="89"/>
      <c r="H2" s="89"/>
    </row>
    <row r="3" spans="2:8" ht="15" customHeight="1">
      <c r="B3" s="89" t="s">
        <v>137</v>
      </c>
      <c r="C3" s="89"/>
      <c r="D3" s="89"/>
      <c r="E3" s="89"/>
      <c r="F3" s="89"/>
      <c r="G3" s="89"/>
      <c r="H3" s="89"/>
    </row>
    <row r="4" spans="2:8" ht="6.7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125</v>
      </c>
      <c r="C5" s="3"/>
      <c r="E5" s="43"/>
      <c r="F5" s="44"/>
      <c r="G5" s="43"/>
      <c r="H5" s="44" t="s">
        <v>27</v>
      </c>
    </row>
    <row r="6" spans="2:8" ht="39.75" customHeight="1">
      <c r="B6" s="102" t="s">
        <v>19</v>
      </c>
      <c r="C6" s="103"/>
      <c r="D6" s="104"/>
      <c r="E6" s="93" t="s">
        <v>143</v>
      </c>
      <c r="F6" s="104"/>
      <c r="G6" s="93" t="s">
        <v>144</v>
      </c>
      <c r="H6" s="104"/>
    </row>
    <row r="7" spans="2:8" ht="21" customHeight="1">
      <c r="B7" s="9" t="s">
        <v>0</v>
      </c>
      <c r="C7" s="27" t="s">
        <v>62</v>
      </c>
      <c r="E7" s="76"/>
      <c r="F7" s="12">
        <f>SUM(E8:E10)</f>
        <v>512388730</v>
      </c>
      <c r="G7" s="76"/>
      <c r="H7" s="12">
        <f>SUM(G8:G10)</f>
        <v>453410940</v>
      </c>
    </row>
    <row r="8" spans="2:8" ht="21" customHeight="1">
      <c r="B8" s="11" t="s">
        <v>1</v>
      </c>
      <c r="C8" s="27" t="s">
        <v>92</v>
      </c>
      <c r="E8" s="12">
        <v>247719806</v>
      </c>
      <c r="F8" s="12"/>
      <c r="G8" s="12">
        <v>247698139</v>
      </c>
      <c r="H8" s="12"/>
    </row>
    <row r="9" spans="2:8" ht="21" customHeight="1">
      <c r="B9" s="11" t="s">
        <v>2</v>
      </c>
      <c r="C9" s="27" t="s">
        <v>93</v>
      </c>
      <c r="E9" s="12">
        <v>186986934</v>
      </c>
      <c r="F9" s="12"/>
      <c r="G9" s="12">
        <v>132288041</v>
      </c>
      <c r="H9" s="12"/>
    </row>
    <row r="10" spans="2:8" ht="21" customHeight="1">
      <c r="B10" s="11" t="s">
        <v>3</v>
      </c>
      <c r="C10" s="27" t="s">
        <v>94</v>
      </c>
      <c r="E10" s="12">
        <v>77681990</v>
      </c>
      <c r="F10" s="12"/>
      <c r="G10" s="12">
        <v>73424760</v>
      </c>
      <c r="H10" s="12"/>
    </row>
    <row r="11" spans="2:8" ht="21" customHeight="1">
      <c r="B11" s="9" t="s">
        <v>37</v>
      </c>
      <c r="C11" s="6" t="s">
        <v>63</v>
      </c>
      <c r="D11" s="10"/>
      <c r="E11" s="69"/>
      <c r="F11" s="12">
        <f>SUM(E12:E41)</f>
        <v>518554416</v>
      </c>
      <c r="G11" s="69"/>
      <c r="H11" s="12">
        <f>SUM(G12:G41)</f>
        <v>448337662</v>
      </c>
    </row>
    <row r="12" spans="2:8" ht="21" customHeight="1">
      <c r="B12" s="11" t="s">
        <v>28</v>
      </c>
      <c r="C12" s="6" t="s">
        <v>64</v>
      </c>
      <c r="D12" s="48"/>
      <c r="E12" s="69">
        <v>215787500</v>
      </c>
      <c r="F12" s="42"/>
      <c r="G12" s="69">
        <v>168222000</v>
      </c>
      <c r="H12" s="42"/>
    </row>
    <row r="13" spans="2:8" ht="21" customHeight="1">
      <c r="B13" s="11" t="s">
        <v>87</v>
      </c>
      <c r="C13" s="6" t="s">
        <v>26</v>
      </c>
      <c r="D13" s="10"/>
      <c r="E13" s="69">
        <v>16980770</v>
      </c>
      <c r="F13" s="42"/>
      <c r="G13" s="69">
        <v>12627795</v>
      </c>
      <c r="H13" s="42"/>
    </row>
    <row r="14" spans="2:8" ht="21" customHeight="1">
      <c r="B14" s="11" t="s">
        <v>3</v>
      </c>
      <c r="C14" s="6" t="s">
        <v>138</v>
      </c>
      <c r="D14" s="10"/>
      <c r="E14" s="69">
        <v>0</v>
      </c>
      <c r="F14" s="42"/>
      <c r="G14" s="69">
        <v>935000</v>
      </c>
      <c r="H14" s="42"/>
    </row>
    <row r="15" spans="2:8" ht="21" customHeight="1">
      <c r="B15" s="11" t="s">
        <v>4</v>
      </c>
      <c r="C15" s="6" t="s">
        <v>65</v>
      </c>
      <c r="D15" s="46"/>
      <c r="E15" s="69">
        <v>8400000</v>
      </c>
      <c r="F15" s="12"/>
      <c r="G15" s="69">
        <v>11160000</v>
      </c>
      <c r="H15" s="12"/>
    </row>
    <row r="16" spans="2:8" ht="21" customHeight="1">
      <c r="B16" s="11" t="s">
        <v>5</v>
      </c>
      <c r="C16" s="6" t="s">
        <v>66</v>
      </c>
      <c r="D16" s="46"/>
      <c r="E16" s="79">
        <v>1289680</v>
      </c>
      <c r="F16" s="13"/>
      <c r="G16" s="79">
        <v>1142930</v>
      </c>
      <c r="H16" s="13"/>
    </row>
    <row r="17" spans="2:8" ht="21" customHeight="1">
      <c r="B17" s="11" t="s">
        <v>6</v>
      </c>
      <c r="C17" s="6" t="s">
        <v>102</v>
      </c>
      <c r="D17" s="46"/>
      <c r="E17" s="79">
        <v>3896130</v>
      </c>
      <c r="F17" s="13"/>
      <c r="G17" s="77">
        <v>3502570</v>
      </c>
      <c r="H17" s="13"/>
    </row>
    <row r="18" spans="2:8" ht="21" customHeight="1">
      <c r="B18" s="11" t="s">
        <v>7</v>
      </c>
      <c r="C18" s="6" t="s">
        <v>95</v>
      </c>
      <c r="D18" s="46"/>
      <c r="E18" s="79">
        <v>533350</v>
      </c>
      <c r="F18" s="13"/>
      <c r="G18" s="77">
        <v>338290</v>
      </c>
      <c r="H18" s="13"/>
    </row>
    <row r="19" spans="2:8" s="18" customFormat="1" ht="21" customHeight="1">
      <c r="B19" s="11" t="s">
        <v>8</v>
      </c>
      <c r="C19" s="6" t="s">
        <v>42</v>
      </c>
      <c r="D19" s="46"/>
      <c r="E19" s="79">
        <v>12029373</v>
      </c>
      <c r="F19" s="49"/>
      <c r="G19" s="47">
        <v>11740638</v>
      </c>
      <c r="H19" s="49"/>
    </row>
    <row r="20" spans="2:8" s="18" customFormat="1" ht="21" customHeight="1">
      <c r="B20" s="11" t="s">
        <v>25</v>
      </c>
      <c r="C20" s="6" t="s">
        <v>103</v>
      </c>
      <c r="D20" s="46"/>
      <c r="E20" s="79">
        <v>1350600</v>
      </c>
      <c r="F20" s="49"/>
      <c r="G20" s="47">
        <v>550600</v>
      </c>
      <c r="H20" s="49"/>
    </row>
    <row r="21" spans="2:8" ht="21" customHeight="1">
      <c r="B21" s="11" t="s">
        <v>29</v>
      </c>
      <c r="C21" s="6" t="s">
        <v>67</v>
      </c>
      <c r="D21" s="46"/>
      <c r="E21" s="79">
        <v>18456570</v>
      </c>
      <c r="F21" s="12"/>
      <c r="G21" s="79">
        <v>16027634</v>
      </c>
      <c r="H21" s="12"/>
    </row>
    <row r="22" spans="2:8" ht="21" customHeight="1">
      <c r="B22" s="11" t="s">
        <v>36</v>
      </c>
      <c r="C22" s="6" t="s">
        <v>68</v>
      </c>
      <c r="D22" s="80"/>
      <c r="E22" s="79">
        <v>8245000</v>
      </c>
      <c r="F22" s="53"/>
      <c r="G22" s="79">
        <v>8024800</v>
      </c>
      <c r="H22" s="53"/>
    </row>
    <row r="23" spans="2:8" ht="21" customHeight="1">
      <c r="B23" s="11" t="s">
        <v>96</v>
      </c>
      <c r="C23" s="6" t="s">
        <v>122</v>
      </c>
      <c r="D23" s="80"/>
      <c r="E23" s="79">
        <v>2040000</v>
      </c>
      <c r="F23" s="53"/>
      <c r="G23" s="79">
        <v>2100000</v>
      </c>
      <c r="H23" s="53"/>
    </row>
    <row r="24" spans="2:8" ht="21" customHeight="1">
      <c r="B24" s="11" t="s">
        <v>12</v>
      </c>
      <c r="C24" s="6" t="s">
        <v>104</v>
      </c>
      <c r="D24" s="1"/>
      <c r="E24" s="12">
        <v>200000</v>
      </c>
      <c r="F24" s="53"/>
      <c r="G24" s="12">
        <v>130970</v>
      </c>
      <c r="H24" s="53"/>
    </row>
    <row r="25" spans="2:8" ht="21" customHeight="1">
      <c r="B25" s="11" t="s">
        <v>73</v>
      </c>
      <c r="C25" s="6" t="s">
        <v>105</v>
      </c>
      <c r="D25" s="1"/>
      <c r="E25" s="12">
        <v>1463000</v>
      </c>
      <c r="F25" s="53"/>
      <c r="G25" s="12">
        <v>1283000</v>
      </c>
      <c r="H25" s="53"/>
    </row>
    <row r="26" spans="2:8" ht="21" customHeight="1">
      <c r="B26" s="11" t="s">
        <v>74</v>
      </c>
      <c r="C26" s="6" t="s">
        <v>71</v>
      </c>
      <c r="D26" s="10"/>
      <c r="E26" s="12">
        <v>1927760</v>
      </c>
      <c r="F26" s="13"/>
      <c r="G26" s="12">
        <v>2072084</v>
      </c>
      <c r="H26" s="13"/>
    </row>
    <row r="27" spans="2:8" ht="21" customHeight="1">
      <c r="B27" s="11" t="s">
        <v>75</v>
      </c>
      <c r="C27" s="6" t="s">
        <v>70</v>
      </c>
      <c r="D27" s="10"/>
      <c r="E27" s="12">
        <v>3757000</v>
      </c>
      <c r="F27" s="13"/>
      <c r="G27" s="12">
        <v>2706940</v>
      </c>
      <c r="H27" s="13"/>
    </row>
    <row r="28" spans="2:8" ht="21" customHeight="1">
      <c r="B28" s="11" t="s">
        <v>97</v>
      </c>
      <c r="C28" s="6" t="s">
        <v>139</v>
      </c>
      <c r="D28" s="10"/>
      <c r="E28" s="12">
        <v>1440000</v>
      </c>
      <c r="F28" s="13"/>
      <c r="G28" s="12">
        <v>1440000</v>
      </c>
      <c r="H28" s="13"/>
    </row>
    <row r="29" spans="2:8" ht="21" customHeight="1">
      <c r="B29" s="11" t="s">
        <v>106</v>
      </c>
      <c r="C29" s="6" t="s">
        <v>69</v>
      </c>
      <c r="D29" s="10"/>
      <c r="E29" s="12">
        <v>0</v>
      </c>
      <c r="F29" s="53"/>
      <c r="G29" s="12">
        <v>791000</v>
      </c>
      <c r="H29" s="53"/>
    </row>
    <row r="30" spans="2:8" ht="21" customHeight="1">
      <c r="B30" s="11" t="s">
        <v>107</v>
      </c>
      <c r="C30" s="6" t="s">
        <v>41</v>
      </c>
      <c r="D30" s="46"/>
      <c r="E30" s="79">
        <v>919640</v>
      </c>
      <c r="F30" s="45"/>
      <c r="G30" s="12">
        <v>838316</v>
      </c>
      <c r="H30" s="45"/>
    </row>
    <row r="31" spans="2:8" ht="21" customHeight="1">
      <c r="B31" s="11" t="s">
        <v>134</v>
      </c>
      <c r="C31" s="6" t="s">
        <v>120</v>
      </c>
      <c r="D31" s="46"/>
      <c r="E31" s="79">
        <v>115180173</v>
      </c>
      <c r="F31" s="45"/>
      <c r="G31" s="12">
        <v>96244055</v>
      </c>
      <c r="H31" s="45"/>
    </row>
    <row r="32" spans="2:8" ht="21" customHeight="1">
      <c r="B32" s="11" t="s">
        <v>135</v>
      </c>
      <c r="C32" s="6" t="s">
        <v>72</v>
      </c>
      <c r="D32" s="46"/>
      <c r="E32" s="79">
        <v>10460000</v>
      </c>
      <c r="F32" s="45"/>
      <c r="G32" s="12">
        <v>12500000</v>
      </c>
      <c r="H32" s="45"/>
    </row>
    <row r="33" spans="2:8" ht="9.75" customHeight="1">
      <c r="B33" s="15"/>
      <c r="C33" s="82"/>
      <c r="D33" s="83"/>
      <c r="E33" s="84"/>
      <c r="F33" s="84"/>
      <c r="G33" s="84"/>
      <c r="H33" s="84"/>
    </row>
    <row r="34" spans="2:8" ht="21.75" customHeight="1">
      <c r="B34" s="19" t="s">
        <v>123</v>
      </c>
      <c r="C34" s="70"/>
      <c r="D34" s="20"/>
      <c r="E34" s="71"/>
      <c r="F34" s="71"/>
      <c r="G34" s="71"/>
      <c r="H34" s="71"/>
    </row>
    <row r="35" spans="2:8" ht="21.75" customHeight="1">
      <c r="B35" s="19" t="s">
        <v>124</v>
      </c>
      <c r="C35" s="70"/>
      <c r="D35" s="20"/>
      <c r="E35" s="71"/>
      <c r="F35" s="71"/>
      <c r="G35" s="71"/>
      <c r="H35" s="71"/>
    </row>
    <row r="36" spans="2:8" ht="21.75" customHeight="1">
      <c r="B36" s="2" t="s">
        <v>125</v>
      </c>
      <c r="C36" s="3"/>
      <c r="E36" s="43"/>
      <c r="F36" s="44"/>
      <c r="G36" s="43"/>
      <c r="H36" s="44"/>
    </row>
    <row r="37" spans="2:8" ht="39.75" customHeight="1">
      <c r="B37" s="102" t="s">
        <v>19</v>
      </c>
      <c r="C37" s="103"/>
      <c r="D37" s="104"/>
      <c r="E37" s="93" t="s">
        <v>143</v>
      </c>
      <c r="F37" s="104"/>
      <c r="G37" s="93" t="s">
        <v>144</v>
      </c>
      <c r="H37" s="104"/>
    </row>
    <row r="38" spans="2:8" s="18" customFormat="1" ht="21" customHeight="1">
      <c r="B38" s="11" t="s">
        <v>108</v>
      </c>
      <c r="C38" s="6" t="s">
        <v>84</v>
      </c>
      <c r="D38" s="46"/>
      <c r="E38" s="12">
        <v>50372600</v>
      </c>
      <c r="F38" s="45"/>
      <c r="G38" s="12">
        <v>57195140</v>
      </c>
      <c r="H38" s="45"/>
    </row>
    <row r="39" spans="2:8" s="18" customFormat="1" ht="21" customHeight="1">
      <c r="B39" s="11" t="s">
        <v>109</v>
      </c>
      <c r="C39" s="6" t="s">
        <v>116</v>
      </c>
      <c r="D39" s="46"/>
      <c r="E39" s="12">
        <v>5842000</v>
      </c>
      <c r="F39" s="45"/>
      <c r="G39" s="12">
        <v>4995300</v>
      </c>
      <c r="H39" s="45"/>
    </row>
    <row r="40" spans="2:8" s="18" customFormat="1" ht="21" customHeight="1">
      <c r="B40" s="11" t="s">
        <v>140</v>
      </c>
      <c r="C40" s="6" t="s">
        <v>85</v>
      </c>
      <c r="D40" s="46"/>
      <c r="E40" s="12">
        <v>2200000</v>
      </c>
      <c r="F40" s="45"/>
      <c r="G40" s="12">
        <v>1500000</v>
      </c>
      <c r="H40" s="45"/>
    </row>
    <row r="41" spans="2:8" s="18" customFormat="1" ht="21" customHeight="1">
      <c r="B41" s="11" t="s">
        <v>141</v>
      </c>
      <c r="C41" s="6" t="s">
        <v>133</v>
      </c>
      <c r="D41" s="10"/>
      <c r="E41" s="12">
        <v>35783270</v>
      </c>
      <c r="F41" s="45"/>
      <c r="G41" s="12">
        <v>30268600</v>
      </c>
      <c r="H41" s="45"/>
    </row>
    <row r="42" spans="2:8" s="18" customFormat="1" ht="21" customHeight="1">
      <c r="B42" s="14" t="s">
        <v>38</v>
      </c>
      <c r="C42" s="6" t="s">
        <v>110</v>
      </c>
      <c r="D42" s="46"/>
      <c r="E42" s="69"/>
      <c r="F42" s="66">
        <f>F7-F11</f>
        <v>-6165686</v>
      </c>
      <c r="G42" s="69"/>
      <c r="H42" s="66">
        <f>H7-H11</f>
        <v>5073278</v>
      </c>
    </row>
    <row r="43" spans="2:8" ht="21" customHeight="1">
      <c r="B43" s="14" t="s">
        <v>33</v>
      </c>
      <c r="C43" s="6" t="s">
        <v>111</v>
      </c>
      <c r="D43" s="20"/>
      <c r="E43" s="12"/>
      <c r="F43" s="12">
        <f>SUM(E44:E45)</f>
        <v>2675029</v>
      </c>
      <c r="G43" s="12"/>
      <c r="H43" s="12">
        <f>SUM(G44:G45)</f>
        <v>4130898</v>
      </c>
    </row>
    <row r="44" spans="2:8" ht="21" customHeight="1">
      <c r="B44" s="11" t="s">
        <v>28</v>
      </c>
      <c r="C44" s="6" t="s">
        <v>112</v>
      </c>
      <c r="D44" s="20"/>
      <c r="E44" s="12">
        <v>36229</v>
      </c>
      <c r="F44" s="12"/>
      <c r="G44" s="12">
        <v>35898</v>
      </c>
      <c r="H44" s="12"/>
    </row>
    <row r="45" spans="2:8" ht="21" customHeight="1">
      <c r="B45" s="11" t="s">
        <v>2</v>
      </c>
      <c r="C45" s="6" t="s">
        <v>113</v>
      </c>
      <c r="D45" s="10"/>
      <c r="E45" s="12">
        <v>2638800</v>
      </c>
      <c r="F45" s="12"/>
      <c r="G45" s="12">
        <v>4095000</v>
      </c>
      <c r="H45" s="12"/>
    </row>
    <row r="46" spans="2:8" ht="21" customHeight="1">
      <c r="B46" s="14" t="s">
        <v>43</v>
      </c>
      <c r="C46" s="6" t="s">
        <v>114</v>
      </c>
      <c r="D46" s="10"/>
      <c r="E46" s="12"/>
      <c r="F46" s="12">
        <f>SUM(E47:E47)</f>
        <v>167445</v>
      </c>
      <c r="G46" s="12"/>
      <c r="H46" s="12">
        <f>SUM(G47:G47)</f>
        <v>13895</v>
      </c>
    </row>
    <row r="47" spans="2:8" ht="21" customHeight="1">
      <c r="B47" s="11" t="s">
        <v>98</v>
      </c>
      <c r="C47" s="6" t="s">
        <v>115</v>
      </c>
      <c r="D47" s="10"/>
      <c r="E47" s="12">
        <v>167445</v>
      </c>
      <c r="F47" s="12"/>
      <c r="G47" s="12">
        <v>13895</v>
      </c>
      <c r="H47" s="12"/>
    </row>
    <row r="48" spans="2:8" ht="21" customHeight="1" thickBot="1">
      <c r="B48" s="14" t="s">
        <v>44</v>
      </c>
      <c r="C48" s="6" t="s">
        <v>126</v>
      </c>
      <c r="D48" s="20"/>
      <c r="E48" s="12"/>
      <c r="F48" s="65">
        <f>SUM(F42,F43,-F46)</f>
        <v>-3658102</v>
      </c>
      <c r="G48" s="12"/>
      <c r="H48" s="65">
        <f>SUM(H42,H43,-H46)</f>
        <v>9190281</v>
      </c>
    </row>
    <row r="49" spans="2:8" ht="5.25" customHeight="1" thickTop="1">
      <c r="B49" s="22"/>
      <c r="C49" s="16"/>
      <c r="D49" s="17"/>
      <c r="E49" s="26"/>
      <c r="F49" s="26"/>
      <c r="G49" s="26"/>
      <c r="H49" s="26"/>
    </row>
    <row r="51" spans="6:8" ht="14.25">
      <c r="F51" s="24">
        <f>F48-재무!E30</f>
        <v>-67416953</v>
      </c>
      <c r="H51" s="24">
        <f>H48-재무!G30</f>
        <v>-58226672</v>
      </c>
    </row>
    <row r="52" spans="5:8" ht="14.25">
      <c r="E52" s="23"/>
      <c r="F52" s="41"/>
      <c r="G52" s="23"/>
      <c r="H52" s="41"/>
    </row>
    <row r="53" spans="5:8" ht="14.25">
      <c r="E53" s="23"/>
      <c r="F53" s="41"/>
      <c r="G53" s="23"/>
      <c r="H53" s="41"/>
    </row>
    <row r="54" spans="5:8" ht="14.25">
      <c r="E54" s="23"/>
      <c r="F54" s="41"/>
      <c r="G54" s="23"/>
      <c r="H54" s="41"/>
    </row>
    <row r="58" spans="5:8" ht="14.25">
      <c r="E58" s="40"/>
      <c r="F58" s="39"/>
      <c r="G58" s="40"/>
      <c r="H58" s="39"/>
    </row>
    <row r="59" spans="6:8" ht="14.25">
      <c r="F59" s="39"/>
      <c r="H59" s="39"/>
    </row>
  </sheetData>
  <sheetProtection/>
  <mergeCells count="9">
    <mergeCell ref="B37:D37"/>
    <mergeCell ref="E37:F37"/>
    <mergeCell ref="G37:H37"/>
    <mergeCell ref="B1:H1"/>
    <mergeCell ref="B2:H2"/>
    <mergeCell ref="B3:H3"/>
    <mergeCell ref="B6:D6"/>
    <mergeCell ref="E6:F6"/>
    <mergeCell ref="G6:H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">
      <selection activeCell="M11" sqref="M11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3.4453125" style="1" customWidth="1"/>
    <col min="4" max="4" width="7.77734375" style="4" customWidth="1"/>
    <col min="5" max="8" width="12.3359375" style="24" customWidth="1"/>
    <col min="9" max="9" width="8.88671875" style="1" customWidth="1"/>
    <col min="10" max="10" width="9.4453125" style="1" bestFit="1" customWidth="1"/>
    <col min="11" max="16384" width="8.88671875" style="1" customWidth="1"/>
  </cols>
  <sheetData>
    <row r="1" spans="2:8" ht="34.5" customHeight="1">
      <c r="B1" s="88" t="s">
        <v>46</v>
      </c>
      <c r="C1" s="88"/>
      <c r="D1" s="88"/>
      <c r="E1" s="88"/>
      <c r="F1" s="88"/>
      <c r="G1" s="88"/>
      <c r="H1" s="88"/>
    </row>
    <row r="2" spans="2:8" ht="15" customHeight="1">
      <c r="B2" s="89" t="s">
        <v>142</v>
      </c>
      <c r="C2" s="89"/>
      <c r="D2" s="89"/>
      <c r="E2" s="89"/>
      <c r="F2" s="89"/>
      <c r="G2" s="89"/>
      <c r="H2" s="89"/>
    </row>
    <row r="3" spans="2:8" ht="15" customHeight="1">
      <c r="B3" s="89" t="s">
        <v>137</v>
      </c>
      <c r="C3" s="89"/>
      <c r="D3" s="89"/>
      <c r="E3" s="89"/>
      <c r="F3" s="89"/>
      <c r="G3" s="89"/>
      <c r="H3" s="89"/>
    </row>
    <row r="4" spans="2:8" ht="6.7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117</v>
      </c>
      <c r="C5" s="3"/>
      <c r="E5" s="43"/>
      <c r="F5" s="44"/>
      <c r="G5" s="43"/>
      <c r="H5" s="44" t="s">
        <v>27</v>
      </c>
    </row>
    <row r="6" spans="2:8" ht="39.75" customHeight="1">
      <c r="B6" s="102" t="s">
        <v>19</v>
      </c>
      <c r="C6" s="103"/>
      <c r="D6" s="104"/>
      <c r="E6" s="93" t="s">
        <v>143</v>
      </c>
      <c r="F6" s="104"/>
      <c r="G6" s="93" t="s">
        <v>144</v>
      </c>
      <c r="H6" s="104"/>
    </row>
    <row r="7" spans="2:8" ht="21" customHeight="1">
      <c r="B7" s="36" t="s">
        <v>0</v>
      </c>
      <c r="C7" s="29" t="s">
        <v>76</v>
      </c>
      <c r="E7" s="30"/>
      <c r="F7" s="34">
        <f>+E8+E9+E12+E13</f>
        <v>10575033</v>
      </c>
      <c r="G7" s="30"/>
      <c r="H7" s="34">
        <f>+G8+G9+G12+G13</f>
        <v>6918227</v>
      </c>
    </row>
    <row r="8" spans="2:8" ht="21" customHeight="1">
      <c r="B8" s="28" t="s">
        <v>1</v>
      </c>
      <c r="C8" s="29" t="s">
        <v>88</v>
      </c>
      <c r="E8" s="32">
        <f>운영!F48</f>
        <v>-3658102</v>
      </c>
      <c r="F8" s="38"/>
      <c r="G8" s="32">
        <f>운영!H48</f>
        <v>9190281</v>
      </c>
      <c r="H8" s="38"/>
    </row>
    <row r="9" spans="2:8" ht="21" customHeight="1">
      <c r="B9" s="28" t="s">
        <v>2</v>
      </c>
      <c r="C9" s="60" t="s">
        <v>131</v>
      </c>
      <c r="D9" s="5"/>
      <c r="E9" s="51">
        <f>SUM(E10:E11)</f>
        <v>12196818</v>
      </c>
      <c r="F9" s="38"/>
      <c r="G9" s="51">
        <f>SUM(G10:G11)</f>
        <v>11754533</v>
      </c>
      <c r="H9" s="38"/>
    </row>
    <row r="10" spans="2:8" ht="21" customHeight="1">
      <c r="B10" s="33" t="s">
        <v>30</v>
      </c>
      <c r="C10" s="29" t="s">
        <v>15</v>
      </c>
      <c r="E10" s="38">
        <v>12029373</v>
      </c>
      <c r="F10" s="38"/>
      <c r="G10" s="38">
        <v>11740638</v>
      </c>
      <c r="H10" s="38"/>
    </row>
    <row r="11" spans="2:8" ht="21" customHeight="1">
      <c r="B11" s="37" t="s">
        <v>31</v>
      </c>
      <c r="C11" s="29" t="s">
        <v>99</v>
      </c>
      <c r="E11" s="52">
        <v>167445</v>
      </c>
      <c r="F11" s="38"/>
      <c r="G11" s="52">
        <v>13895</v>
      </c>
      <c r="H11" s="38"/>
    </row>
    <row r="12" spans="2:8" ht="21" customHeight="1">
      <c r="B12" s="28" t="s">
        <v>3</v>
      </c>
      <c r="C12" s="60" t="s">
        <v>132</v>
      </c>
      <c r="D12" s="10"/>
      <c r="E12" s="50">
        <v>0</v>
      </c>
      <c r="F12" s="38"/>
      <c r="G12" s="50">
        <v>0</v>
      </c>
      <c r="H12" s="38"/>
    </row>
    <row r="13" spans="2:8" ht="21" customHeight="1">
      <c r="B13" s="28" t="s">
        <v>4</v>
      </c>
      <c r="C13" s="60" t="s">
        <v>86</v>
      </c>
      <c r="D13" s="10"/>
      <c r="E13" s="32">
        <f>SUM(E14:E16)</f>
        <v>2036317</v>
      </c>
      <c r="F13" s="38"/>
      <c r="G13" s="32">
        <f>SUM(G14:G16)</f>
        <v>-14026587</v>
      </c>
      <c r="H13" s="38"/>
    </row>
    <row r="14" spans="2:8" ht="21" customHeight="1">
      <c r="B14" s="33" t="s">
        <v>30</v>
      </c>
      <c r="C14" s="29" t="s">
        <v>77</v>
      </c>
      <c r="D14" s="10"/>
      <c r="E14" s="34">
        <v>-54397</v>
      </c>
      <c r="F14" s="38"/>
      <c r="G14" s="34">
        <v>353464</v>
      </c>
      <c r="H14" s="38"/>
    </row>
    <row r="15" spans="2:8" ht="21" customHeight="1">
      <c r="B15" s="37" t="s">
        <v>31</v>
      </c>
      <c r="C15" s="29" t="s">
        <v>78</v>
      </c>
      <c r="D15" s="10"/>
      <c r="E15" s="34">
        <v>-690</v>
      </c>
      <c r="F15" s="38"/>
      <c r="G15" s="34">
        <v>2030</v>
      </c>
      <c r="H15" s="38"/>
    </row>
    <row r="16" spans="2:8" ht="21" customHeight="1">
      <c r="B16" s="33" t="s">
        <v>32</v>
      </c>
      <c r="C16" s="29" t="s">
        <v>45</v>
      </c>
      <c r="D16" s="10"/>
      <c r="E16" s="34">
        <v>2091404</v>
      </c>
      <c r="F16" s="38"/>
      <c r="G16" s="34">
        <v>-14382081</v>
      </c>
      <c r="H16" s="38"/>
    </row>
    <row r="17" spans="2:8" ht="21" customHeight="1">
      <c r="B17" s="35" t="s">
        <v>16</v>
      </c>
      <c r="C17" s="29" t="s">
        <v>17</v>
      </c>
      <c r="D17" s="10"/>
      <c r="E17" s="38"/>
      <c r="F17" s="34">
        <f>+E18+E19</f>
        <v>-13986000</v>
      </c>
      <c r="G17" s="38"/>
      <c r="H17" s="34">
        <f>+G18+G19</f>
        <v>-17000000</v>
      </c>
    </row>
    <row r="18" spans="2:8" ht="21" customHeight="1">
      <c r="B18" s="28" t="s">
        <v>1</v>
      </c>
      <c r="C18" s="60" t="s">
        <v>127</v>
      </c>
      <c r="D18" s="10"/>
      <c r="E18" s="50">
        <v>0</v>
      </c>
      <c r="F18" s="38"/>
      <c r="G18" s="50">
        <v>0</v>
      </c>
      <c r="H18" s="38"/>
    </row>
    <row r="19" spans="2:8" ht="21" customHeight="1">
      <c r="B19" s="28" t="s">
        <v>2</v>
      </c>
      <c r="C19" s="60" t="s">
        <v>128</v>
      </c>
      <c r="D19" s="1"/>
      <c r="E19" s="32">
        <f>-SUM(E20:E21)</f>
        <v>-13986000</v>
      </c>
      <c r="F19" s="61"/>
      <c r="G19" s="32">
        <f>-SUM(G20:G21)</f>
        <v>-17000000</v>
      </c>
      <c r="H19" s="61"/>
    </row>
    <row r="20" spans="2:8" ht="21" customHeight="1">
      <c r="B20" s="31" t="s">
        <v>30</v>
      </c>
      <c r="C20" s="29" t="s">
        <v>91</v>
      </c>
      <c r="D20" s="1"/>
      <c r="E20" s="34">
        <v>13626000</v>
      </c>
      <c r="F20" s="61"/>
      <c r="G20" s="34">
        <v>17000000</v>
      </c>
      <c r="H20" s="61"/>
    </row>
    <row r="21" spans="2:8" ht="21" customHeight="1">
      <c r="B21" s="31" t="s">
        <v>31</v>
      </c>
      <c r="C21" s="29" t="s">
        <v>121</v>
      </c>
      <c r="D21" s="1"/>
      <c r="E21" s="52">
        <v>360000</v>
      </c>
      <c r="F21" s="61"/>
      <c r="G21" s="52">
        <v>0</v>
      </c>
      <c r="H21" s="61"/>
    </row>
    <row r="22" spans="2:8" ht="21" customHeight="1">
      <c r="B22" s="36" t="s">
        <v>10</v>
      </c>
      <c r="C22" s="29" t="s">
        <v>18</v>
      </c>
      <c r="D22" s="10"/>
      <c r="E22" s="67"/>
      <c r="F22" s="52">
        <f>E23+E24</f>
        <v>0</v>
      </c>
      <c r="G22" s="67"/>
      <c r="H22" s="52">
        <f>G23+G24</f>
        <v>0</v>
      </c>
    </row>
    <row r="23" spans="2:8" ht="21" customHeight="1">
      <c r="B23" s="28" t="s">
        <v>1</v>
      </c>
      <c r="C23" s="60" t="s">
        <v>129</v>
      </c>
      <c r="D23" s="10"/>
      <c r="E23" s="50">
        <v>0</v>
      </c>
      <c r="F23" s="38"/>
      <c r="G23" s="50">
        <v>0</v>
      </c>
      <c r="H23" s="38"/>
    </row>
    <row r="24" spans="2:8" ht="21" customHeight="1">
      <c r="B24" s="28" t="s">
        <v>2</v>
      </c>
      <c r="C24" s="60" t="s">
        <v>130</v>
      </c>
      <c r="D24" s="10"/>
      <c r="E24" s="50">
        <v>0</v>
      </c>
      <c r="F24" s="30"/>
      <c r="G24" s="50">
        <v>0</v>
      </c>
      <c r="H24" s="30"/>
    </row>
    <row r="25" spans="2:8" ht="21" customHeight="1">
      <c r="B25" s="36" t="s">
        <v>11</v>
      </c>
      <c r="C25" s="29" t="s">
        <v>79</v>
      </c>
      <c r="D25" s="55"/>
      <c r="E25" s="30"/>
      <c r="F25" s="62">
        <f>F7+F17+F22</f>
        <v>-3410967</v>
      </c>
      <c r="G25" s="30"/>
      <c r="H25" s="62">
        <f>H7+H17+H22</f>
        <v>-10081773</v>
      </c>
    </row>
    <row r="26" spans="2:8" ht="21" customHeight="1">
      <c r="B26" s="36" t="s">
        <v>13</v>
      </c>
      <c r="C26" s="29" t="s">
        <v>80</v>
      </c>
      <c r="D26" s="10"/>
      <c r="E26" s="30"/>
      <c r="F26" s="50">
        <f>H27</f>
        <v>36757919</v>
      </c>
      <c r="G26" s="30"/>
      <c r="H26" s="50">
        <v>46839692</v>
      </c>
    </row>
    <row r="27" spans="2:8" ht="21" customHeight="1" thickBot="1">
      <c r="B27" s="36" t="s">
        <v>14</v>
      </c>
      <c r="C27" s="29" t="s">
        <v>81</v>
      </c>
      <c r="D27" s="10"/>
      <c r="E27" s="30"/>
      <c r="F27" s="63">
        <f>+F25+F26</f>
        <v>33346952</v>
      </c>
      <c r="G27" s="30"/>
      <c r="H27" s="63">
        <f>+H25+H26</f>
        <v>36757919</v>
      </c>
    </row>
    <row r="28" spans="2:8" ht="9" customHeight="1" thickTop="1">
      <c r="B28" s="85"/>
      <c r="C28" s="86"/>
      <c r="D28" s="17"/>
      <c r="E28" s="32"/>
      <c r="F28" s="51"/>
      <c r="G28" s="32"/>
      <c r="H28" s="51"/>
    </row>
    <row r="30" spans="6:8" ht="14.25">
      <c r="F30" s="24">
        <f>F27-재무!E9</f>
        <v>0</v>
      </c>
      <c r="H30" s="24">
        <f>H27-재무!G9</f>
        <v>0</v>
      </c>
    </row>
    <row r="31" spans="5:8" ht="14.25">
      <c r="E31" s="23"/>
      <c r="F31" s="41"/>
      <c r="G31" s="23"/>
      <c r="H31" s="41"/>
    </row>
    <row r="32" spans="5:8" ht="14.25">
      <c r="E32" s="23"/>
      <c r="F32" s="41"/>
      <c r="G32" s="23"/>
      <c r="H32" s="41"/>
    </row>
    <row r="33" spans="5:8" ht="14.25">
      <c r="E33" s="23"/>
      <c r="F33" s="41"/>
      <c r="G33" s="23"/>
      <c r="H33" s="41"/>
    </row>
    <row r="37" spans="5:8" ht="14.25">
      <c r="E37" s="40"/>
      <c r="F37" s="39"/>
      <c r="G37" s="40"/>
      <c r="H37" s="39"/>
    </row>
    <row r="38" spans="6:8" ht="14.25">
      <c r="F38" s="39"/>
      <c r="H38" s="39"/>
    </row>
  </sheetData>
  <sheetProtection/>
  <mergeCells count="6">
    <mergeCell ref="G6:H6"/>
    <mergeCell ref="B1:H1"/>
    <mergeCell ref="B2:H2"/>
    <mergeCell ref="B3:H3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2018-02-19T15:59:39Z</cp:lastPrinted>
  <dcterms:created xsi:type="dcterms:W3CDTF">2000-10-24T02:05:43Z</dcterms:created>
  <dcterms:modified xsi:type="dcterms:W3CDTF">2019-03-06T00:43:22Z</dcterms:modified>
  <cp:category/>
  <cp:version/>
  <cp:contentType/>
  <cp:contentStatus/>
</cp:coreProperties>
</file>