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'운영'!$A$1:$H$53</definedName>
    <definedName name="_xlnm.Print_Area" localSheetId="0">'재무'!$A$1:$H$42</definedName>
    <definedName name="_xlnm.Print_Area" localSheetId="2">'현금'!$A$1:$H$32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<sst xmlns="http://schemas.openxmlformats.org/spreadsheetml/2006/main" count="210" uniqueCount="154">
  <si>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</si>
  <si>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</si>
  <si>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</si>
  <si>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</si>
  <si>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</si>
  <si>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</si>
  <si>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</si>
  <si>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</si>
  <si>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</si>
  <si>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</si>
  <si>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</si>
  <si>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</si>
  <si>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</si>
  <si>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Ⅴ.</t>
  </si>
  <si>
    <t>Ⅵ.</t>
  </si>
  <si>
    <t>감가상각비</t>
  </si>
  <si>
    <t>Ⅱ.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</si>
  <si>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</si>
  <si>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</si>
  <si>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</si>
  <si>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</si>
  <si>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</si>
  <si>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</si>
  <si>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</si>
  <si>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</si>
  <si>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</si>
  <si>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</si>
  <si>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(단위 : 원)</t>
  </si>
  <si>
    <t>1.</t>
  </si>
  <si>
    <t>10.</t>
  </si>
  <si>
    <t>가.</t>
  </si>
  <si>
    <t>나.</t>
  </si>
  <si>
    <t>다.</t>
  </si>
  <si>
    <t>IV.</t>
  </si>
  <si>
    <t>감가상각누계액</t>
  </si>
  <si>
    <t>투자자산</t>
  </si>
  <si>
    <t>II.</t>
  </si>
  <si>
    <t>III.</t>
  </si>
  <si>
    <t>유형자산</t>
  </si>
  <si>
    <t>비품</t>
  </si>
  <si>
    <t>이자수익</t>
  </si>
  <si>
    <t xml:space="preserve">감가상각비                    </t>
  </si>
  <si>
    <t>V.</t>
  </si>
  <si>
    <t>VI.</t>
  </si>
  <si>
    <t>미지급금의증가(감소)</t>
  </si>
  <si>
    <t>현금및현금성자산</t>
  </si>
  <si>
    <t>유동자산</t>
  </si>
  <si>
    <t>비유동자산</t>
  </si>
  <si>
    <t>선급비용</t>
  </si>
  <si>
    <t>선급법인세</t>
  </si>
  <si>
    <t>유동부채</t>
  </si>
  <si>
    <t>미지급금</t>
  </si>
  <si>
    <t>비유동부채</t>
  </si>
  <si>
    <t>출연금</t>
  </si>
  <si>
    <t>기타순자산</t>
  </si>
  <si>
    <t>사업수익</t>
  </si>
  <si>
    <t>사업비용</t>
  </si>
  <si>
    <t>직원급여및상여금</t>
  </si>
  <si>
    <t>여비교통비</t>
  </si>
  <si>
    <t>통신비</t>
  </si>
  <si>
    <t>수도광열비</t>
  </si>
  <si>
    <t>전력비</t>
  </si>
  <si>
    <t>보험료</t>
  </si>
  <si>
    <t>용역비</t>
  </si>
  <si>
    <t>업무추진비</t>
  </si>
  <si>
    <t>소모품비</t>
  </si>
  <si>
    <t>사무용품비</t>
  </si>
  <si>
    <t>14.</t>
  </si>
  <si>
    <t>19.</t>
  </si>
  <si>
    <t>21.</t>
  </si>
  <si>
    <t>사업이익</t>
  </si>
  <si>
    <t>사업외수익</t>
  </si>
  <si>
    <t>사업외비용</t>
  </si>
  <si>
    <t>사업활동현금흐름</t>
  </si>
  <si>
    <t>당기순자산의증감</t>
  </si>
  <si>
    <t>선급비용의 감소(증가)</t>
  </si>
  <si>
    <t>선급법인세의 감소(증가)</t>
  </si>
  <si>
    <t>비품의 취득</t>
  </si>
  <si>
    <t>기초의현금</t>
  </si>
  <si>
    <t>기말의현금</t>
  </si>
  <si>
    <t>기타순자산</t>
  </si>
  <si>
    <t>생활지원비</t>
  </si>
  <si>
    <t>의료지원비</t>
  </si>
  <si>
    <t>자립지원비</t>
  </si>
  <si>
    <t>사업활동으로인한자산·부채의변동</t>
  </si>
  <si>
    <t>활동지원비</t>
  </si>
  <si>
    <t>홍보활동비</t>
  </si>
  <si>
    <t>경상북도청소년남자쉼터</t>
  </si>
  <si>
    <t>11.</t>
  </si>
  <si>
    <t>13.</t>
  </si>
  <si>
    <t>15.</t>
  </si>
  <si>
    <t>16.</t>
  </si>
  <si>
    <t>20.</t>
  </si>
  <si>
    <t>(계속)</t>
  </si>
  <si>
    <t>재   무   상   태   표</t>
  </si>
  <si>
    <t>운   영   성   과   표</t>
  </si>
  <si>
    <t>운영성과표-계속</t>
  </si>
  <si>
    <t>현   금   흐   름   표</t>
  </si>
  <si>
    <t>잡이익</t>
  </si>
  <si>
    <t>국비보조금</t>
  </si>
  <si>
    <t>도비보조금</t>
  </si>
  <si>
    <t>수선비</t>
  </si>
  <si>
    <t>회의비</t>
  </si>
  <si>
    <t>지급수수료</t>
  </si>
  <si>
    <t>투자활동으로인한현금흐름</t>
  </si>
  <si>
    <t>재무활동으로인한현금흐름</t>
  </si>
  <si>
    <t>현금의증가(감소)(Ⅰ+Ⅱ+Ⅲ)</t>
  </si>
  <si>
    <t>복리후생비</t>
  </si>
  <si>
    <t>상담정서지원비</t>
  </si>
  <si>
    <t>학업지원비</t>
  </si>
  <si>
    <t>미지급비용</t>
  </si>
  <si>
    <t>순자산의 증(감)</t>
  </si>
  <si>
    <t>현금의유출이없는비용등의가산</t>
  </si>
  <si>
    <t>현금의유입이없는수익등의차감</t>
  </si>
  <si>
    <t>투자활동으로인한현금유입액</t>
  </si>
  <si>
    <t>재무활동으로인한현금유입액</t>
  </si>
  <si>
    <t>재무활동으로인한현금유출액</t>
  </si>
  <si>
    <t>토지</t>
  </si>
  <si>
    <t>건물</t>
  </si>
  <si>
    <t>감가상각누계액</t>
  </si>
  <si>
    <t>17.</t>
  </si>
  <si>
    <t>18.</t>
  </si>
  <si>
    <t>유형자산폐기손실</t>
  </si>
  <si>
    <t>투자활동으로인한현금유출액</t>
  </si>
  <si>
    <t>제 8 기 2017년 12월 31일 현재</t>
  </si>
  <si>
    <t>제 8 기 2017년 1월 1일부터 2017년 12월 31일까지</t>
  </si>
  <si>
    <t>차량운반구</t>
  </si>
  <si>
    <t>4.</t>
  </si>
  <si>
    <t>기타부담금</t>
  </si>
  <si>
    <t>교육훈련비</t>
  </si>
  <si>
    <t>차량운반구의취득</t>
  </si>
  <si>
    <t>라.</t>
  </si>
  <si>
    <t>재무상태표-계속</t>
  </si>
  <si>
    <t>제 9 기 2018년 12월 31일 현재</t>
  </si>
  <si>
    <t>제          9 (당)        기</t>
  </si>
  <si>
    <t>제          8 (전)        기</t>
  </si>
  <si>
    <t>제 9 기 2018년 1월 1일부터 2018년 12월 31일까지</t>
  </si>
  <si>
    <t>선수사업비</t>
  </si>
  <si>
    <t>보조사업운영비</t>
  </si>
  <si>
    <t>유형자산처분이익</t>
  </si>
  <si>
    <t>차량유지비</t>
  </si>
  <si>
    <t>세금과공과</t>
  </si>
  <si>
    <t>26.</t>
  </si>
  <si>
    <t>27.</t>
  </si>
  <si>
    <t>선수사업비의증가(감소)</t>
  </si>
  <si>
    <t>비품의처분</t>
  </si>
  <si>
    <t>(당기순자산의 증가:      511,402원,
 전기순자산의 증가:  22,828,312원)</t>
  </si>
  <si>
    <t>22.</t>
  </si>
  <si>
    <t>23.</t>
  </si>
  <si>
    <t>24.</t>
  </si>
  <si>
    <t>25.</t>
  </si>
  <si>
    <t>제 9 기 2018년 1월 1일부터 2018년 12월 31일까지</t>
  </si>
  <si>
    <t>제          9 (당)        기</t>
  </si>
  <si>
    <t>제          8 (전)        기</t>
  </si>
</sst>
</file>

<file path=xl/styles.xml><?xml version="1.0" encoding="utf-8"?>
<styleSheet xmlns="http://schemas.openxmlformats.org/spreadsheetml/2006/main">
  <numFmts count="4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###,##0"/>
    <numFmt numFmtId="207" formatCode="#,##0_ 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8" xfId="0" applyNumberFormat="1" applyFont="1" applyBorder="1" applyAlignment="1">
      <alignment horizontal="left" vertical="center"/>
    </xf>
    <xf numFmtId="185" fontId="3" fillId="0" borderId="19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5" fontId="3" fillId="0" borderId="19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41" fontId="3" fillId="0" borderId="13" xfId="69" applyFont="1" applyBorder="1" applyAlignment="1">
      <alignment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0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19" xfId="69" applyFont="1" applyFill="1" applyBorder="1" applyAlignment="1">
      <alignment vertical="center"/>
    </xf>
    <xf numFmtId="186" fontId="3" fillId="0" borderId="19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8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19" xfId="69" applyFont="1" applyBorder="1" applyAlignment="1">
      <alignment vertical="center"/>
    </xf>
    <xf numFmtId="186" fontId="2" fillId="0" borderId="0" xfId="88" applyNumberFormat="1" applyFont="1" applyBorder="1" applyAlignment="1">
      <alignment vertical="center"/>
      <protection/>
    </xf>
    <xf numFmtId="186" fontId="9" fillId="0" borderId="20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21" xfId="88" applyNumberFormat="1" applyFont="1" applyBorder="1" applyAlignment="1">
      <alignment vertical="center"/>
      <protection/>
    </xf>
    <xf numFmtId="185" fontId="12" fillId="0" borderId="17" xfId="69" applyNumberFormat="1" applyFont="1" applyBorder="1" applyAlignment="1">
      <alignment vertical="center"/>
    </xf>
    <xf numFmtId="185" fontId="12" fillId="0" borderId="21" xfId="69" applyNumberFormat="1" applyFont="1" applyBorder="1" applyAlignment="1">
      <alignment vertical="center"/>
    </xf>
    <xf numFmtId="185" fontId="3" fillId="0" borderId="19" xfId="69" applyNumberFormat="1" applyFont="1" applyBorder="1" applyAlignment="1">
      <alignment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19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41" fontId="3" fillId="0" borderId="0" xfId="69" applyFont="1" applyAlignment="1">
      <alignment horizontal="left" vertical="center"/>
    </xf>
    <xf numFmtId="41" fontId="3" fillId="0" borderId="0" xfId="69" applyFont="1" applyBorder="1" applyAlignment="1">
      <alignment vertical="center"/>
    </xf>
    <xf numFmtId="186" fontId="3" fillId="0" borderId="20" xfId="88" applyNumberFormat="1" applyFont="1" applyFill="1" applyBorder="1" applyAlignment="1">
      <alignment vertical="center"/>
      <protection/>
    </xf>
    <xf numFmtId="185" fontId="2" fillId="0" borderId="22" xfId="0" applyNumberFormat="1" applyFont="1" applyBorder="1" applyAlignment="1">
      <alignment horizontal="center" vertical="center"/>
    </xf>
    <xf numFmtId="185" fontId="2" fillId="0" borderId="2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185" fontId="2" fillId="0" borderId="24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left" wrapText="1" shrinkToFit="1"/>
    </xf>
    <xf numFmtId="3" fontId="19" fillId="0" borderId="20" xfId="0" applyNumberFormat="1" applyFont="1" applyBorder="1" applyAlignment="1">
      <alignment horizontal="left" wrapText="1" shrinkToFit="1"/>
    </xf>
    <xf numFmtId="3" fontId="8" fillId="0" borderId="24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3" fontId="2" fillId="0" borderId="12" xfId="0" applyNumberFormat="1" applyFont="1" applyBorder="1" applyAlignment="1">
      <alignment horizontal="center" vertical="center"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8125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4">
      <selection activeCell="J32" sqref="J32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79" t="s">
        <v>94</v>
      </c>
      <c r="C1" s="79"/>
      <c r="D1" s="79"/>
      <c r="E1" s="79"/>
      <c r="F1" s="79"/>
      <c r="G1" s="79"/>
      <c r="H1" s="79"/>
    </row>
    <row r="2" spans="2:8" ht="15" customHeight="1">
      <c r="B2" s="80" t="s">
        <v>133</v>
      </c>
      <c r="C2" s="80"/>
      <c r="D2" s="80"/>
      <c r="E2" s="80"/>
      <c r="F2" s="80"/>
      <c r="G2" s="80"/>
      <c r="H2" s="80"/>
    </row>
    <row r="3" spans="2:8" ht="15" customHeight="1">
      <c r="B3" s="80" t="s">
        <v>124</v>
      </c>
      <c r="C3" s="80"/>
      <c r="D3" s="80"/>
      <c r="E3" s="80"/>
      <c r="F3" s="80"/>
      <c r="G3" s="80"/>
      <c r="H3" s="8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87</v>
      </c>
      <c r="C5" s="3"/>
      <c r="E5" s="42"/>
      <c r="F5" s="43"/>
      <c r="G5" s="42"/>
      <c r="H5" s="43" t="s">
        <v>27</v>
      </c>
    </row>
    <row r="6" spans="2:8" ht="39.75" customHeight="1">
      <c r="B6" s="81" t="s">
        <v>17</v>
      </c>
      <c r="C6" s="82"/>
      <c r="D6" s="83"/>
      <c r="E6" s="84" t="s">
        <v>134</v>
      </c>
      <c r="F6" s="83"/>
      <c r="G6" s="84" t="s">
        <v>135</v>
      </c>
      <c r="H6" s="83"/>
    </row>
    <row r="7" spans="2:8" ht="21" customHeight="1">
      <c r="B7" s="89" t="s">
        <v>18</v>
      </c>
      <c r="C7" s="90"/>
      <c r="D7" s="8"/>
      <c r="E7" s="57"/>
      <c r="F7" s="25"/>
      <c r="G7" s="57"/>
      <c r="H7" s="25"/>
    </row>
    <row r="8" spans="2:8" ht="21" customHeight="1">
      <c r="B8" s="9" t="s">
        <v>0</v>
      </c>
      <c r="C8" s="6" t="s">
        <v>46</v>
      </c>
      <c r="D8" s="10"/>
      <c r="E8" s="12"/>
      <c r="F8" s="12">
        <f>SUM(E9:E11)</f>
        <v>9332506</v>
      </c>
      <c r="G8" s="12"/>
      <c r="H8" s="12">
        <f>SUM(G9:G11)</f>
        <v>2789198</v>
      </c>
    </row>
    <row r="9" spans="2:8" ht="21" customHeight="1">
      <c r="B9" s="11" t="s">
        <v>1</v>
      </c>
      <c r="C9" s="6" t="s">
        <v>45</v>
      </c>
      <c r="D9" s="10"/>
      <c r="E9" s="59">
        <v>7043260</v>
      </c>
      <c r="F9" s="12"/>
      <c r="G9" s="59">
        <v>1122935</v>
      </c>
      <c r="H9" s="12"/>
    </row>
    <row r="10" spans="2:8" ht="21" customHeight="1">
      <c r="B10" s="11" t="s">
        <v>2</v>
      </c>
      <c r="C10" s="6" t="s">
        <v>48</v>
      </c>
      <c r="D10" s="10"/>
      <c r="E10" s="59">
        <v>2276896</v>
      </c>
      <c r="F10" s="12"/>
      <c r="G10" s="59">
        <v>1653283</v>
      </c>
      <c r="H10" s="12"/>
    </row>
    <row r="11" spans="2:8" ht="21" customHeight="1">
      <c r="B11" s="11" t="s">
        <v>3</v>
      </c>
      <c r="C11" s="6" t="s">
        <v>49</v>
      </c>
      <c r="D11" s="10"/>
      <c r="E11" s="59">
        <v>12350</v>
      </c>
      <c r="F11" s="12"/>
      <c r="G11" s="59">
        <v>12980</v>
      </c>
      <c r="H11" s="12"/>
    </row>
    <row r="12" spans="2:8" ht="21" customHeight="1">
      <c r="B12" s="9" t="s">
        <v>36</v>
      </c>
      <c r="C12" s="6" t="s">
        <v>47</v>
      </c>
      <c r="D12" s="10"/>
      <c r="E12" s="58"/>
      <c r="F12" s="41">
        <f>F13+F14</f>
        <v>388479632</v>
      </c>
      <c r="G12" s="58"/>
      <c r="H12" s="41">
        <f>H13+H14</f>
        <v>389512005</v>
      </c>
    </row>
    <row r="13" spans="2:8" ht="21" customHeight="1">
      <c r="B13" s="56">
        <v>-1</v>
      </c>
      <c r="C13" s="6" t="s">
        <v>35</v>
      </c>
      <c r="D13" s="10"/>
      <c r="E13" s="58"/>
      <c r="F13" s="12">
        <v>0</v>
      </c>
      <c r="G13" s="58"/>
      <c r="H13" s="12">
        <v>0</v>
      </c>
    </row>
    <row r="14" spans="2:8" ht="21" customHeight="1">
      <c r="B14" s="56">
        <v>-2</v>
      </c>
      <c r="C14" s="6" t="s">
        <v>38</v>
      </c>
      <c r="D14" s="54"/>
      <c r="E14" s="58"/>
      <c r="F14" s="41">
        <f>SUM(E15:E21)</f>
        <v>388479632</v>
      </c>
      <c r="G14" s="58"/>
      <c r="H14" s="41">
        <f>SUM(G15:G21)</f>
        <v>389512005</v>
      </c>
    </row>
    <row r="15" spans="2:8" ht="21" customHeight="1">
      <c r="B15" s="11" t="s">
        <v>1</v>
      </c>
      <c r="C15" s="6" t="s">
        <v>117</v>
      </c>
      <c r="D15" s="54"/>
      <c r="E15" s="58">
        <v>265268232</v>
      </c>
      <c r="F15" s="41"/>
      <c r="G15" s="58">
        <v>265268232</v>
      </c>
      <c r="H15" s="41"/>
    </row>
    <row r="16" spans="2:8" ht="21" customHeight="1">
      <c r="B16" s="11" t="s">
        <v>2</v>
      </c>
      <c r="C16" s="6" t="s">
        <v>118</v>
      </c>
      <c r="D16" s="54"/>
      <c r="E16" s="58">
        <v>97287838</v>
      </c>
      <c r="F16" s="41"/>
      <c r="G16" s="58">
        <v>97287838</v>
      </c>
      <c r="H16" s="41"/>
    </row>
    <row r="17" spans="2:8" ht="21" customHeight="1">
      <c r="B17" s="56"/>
      <c r="C17" s="6" t="s">
        <v>119</v>
      </c>
      <c r="D17" s="54"/>
      <c r="E17" s="41">
        <v>-6485853</v>
      </c>
      <c r="F17" s="41"/>
      <c r="G17" s="41">
        <v>-4053658</v>
      </c>
      <c r="H17" s="41"/>
    </row>
    <row r="18" spans="2:8" ht="21" customHeight="1">
      <c r="B18" s="11" t="s">
        <v>3</v>
      </c>
      <c r="C18" s="6" t="s">
        <v>126</v>
      </c>
      <c r="D18" s="54"/>
      <c r="E18" s="41">
        <v>26188630</v>
      </c>
      <c r="F18" s="41"/>
      <c r="G18" s="41">
        <v>26188630</v>
      </c>
      <c r="H18" s="41"/>
    </row>
    <row r="19" spans="2:8" ht="21" customHeight="1">
      <c r="B19" s="56"/>
      <c r="C19" s="6" t="s">
        <v>34</v>
      </c>
      <c r="D19" s="54"/>
      <c r="E19" s="41">
        <v>-5674203</v>
      </c>
      <c r="F19" s="41"/>
      <c r="G19" s="41">
        <v>-436477</v>
      </c>
      <c r="H19" s="41"/>
    </row>
    <row r="20" spans="2:8" ht="21" customHeight="1">
      <c r="B20" s="11" t="s">
        <v>127</v>
      </c>
      <c r="C20" s="6" t="s">
        <v>39</v>
      </c>
      <c r="D20" s="10"/>
      <c r="E20" s="58">
        <v>54569700</v>
      </c>
      <c r="F20" s="12"/>
      <c r="G20" s="58">
        <v>51953700</v>
      </c>
      <c r="H20" s="12"/>
    </row>
    <row r="21" spans="2:8" ht="21" customHeight="1">
      <c r="B21" s="14"/>
      <c r="C21" s="6" t="s">
        <v>34</v>
      </c>
      <c r="D21" s="10"/>
      <c r="E21" s="41">
        <v>-42674712</v>
      </c>
      <c r="F21" s="41"/>
      <c r="G21" s="41">
        <v>-46696260</v>
      </c>
      <c r="H21" s="41"/>
    </row>
    <row r="22" spans="2:8" ht="21" customHeight="1" thickBot="1">
      <c r="B22" s="85" t="s">
        <v>19</v>
      </c>
      <c r="C22" s="86"/>
      <c r="D22" s="20"/>
      <c r="E22" s="58"/>
      <c r="F22" s="66">
        <f>F8+F12</f>
        <v>397812138</v>
      </c>
      <c r="G22" s="58"/>
      <c r="H22" s="66">
        <f>H8+H12</f>
        <v>392301203</v>
      </c>
    </row>
    <row r="23" spans="2:8" ht="21" customHeight="1" thickTop="1">
      <c r="B23" s="85" t="s">
        <v>20</v>
      </c>
      <c r="C23" s="86"/>
      <c r="D23" s="20"/>
      <c r="E23" s="58"/>
      <c r="F23" s="12"/>
      <c r="G23" s="58"/>
      <c r="H23" s="12"/>
    </row>
    <row r="24" spans="2:8" ht="21" customHeight="1">
      <c r="B24" s="9" t="s">
        <v>0</v>
      </c>
      <c r="C24" s="6" t="s">
        <v>50</v>
      </c>
      <c r="D24" s="10"/>
      <c r="E24" s="58"/>
      <c r="F24" s="12">
        <f>SUM(E25:E27)</f>
        <v>5144853</v>
      </c>
      <c r="G24" s="58"/>
      <c r="H24" s="12">
        <f>SUM(G25:G27)</f>
        <v>145320</v>
      </c>
    </row>
    <row r="25" spans="2:8" ht="21" customHeight="1">
      <c r="B25" s="11" t="s">
        <v>1</v>
      </c>
      <c r="C25" s="6" t="s">
        <v>51</v>
      </c>
      <c r="D25" s="10"/>
      <c r="E25" s="58">
        <v>78163</v>
      </c>
      <c r="F25" s="12"/>
      <c r="G25" s="58">
        <v>78630</v>
      </c>
      <c r="H25" s="12"/>
    </row>
    <row r="26" spans="2:8" ht="21" customHeight="1">
      <c r="B26" s="11" t="s">
        <v>2</v>
      </c>
      <c r="C26" s="6" t="s">
        <v>110</v>
      </c>
      <c r="D26" s="10"/>
      <c r="E26" s="58">
        <v>66690</v>
      </c>
      <c r="F26" s="12"/>
      <c r="G26" s="58">
        <v>66690</v>
      </c>
      <c r="H26" s="12"/>
    </row>
    <row r="27" spans="2:8" ht="21" customHeight="1">
      <c r="B27" s="11" t="s">
        <v>3</v>
      </c>
      <c r="C27" s="6" t="s">
        <v>137</v>
      </c>
      <c r="D27" s="10"/>
      <c r="E27" s="58">
        <v>5000000</v>
      </c>
      <c r="F27" s="12"/>
      <c r="G27" s="58">
        <v>0</v>
      </c>
      <c r="H27" s="12"/>
    </row>
    <row r="28" spans="2:8" ht="21" customHeight="1">
      <c r="B28" s="14" t="s">
        <v>36</v>
      </c>
      <c r="C28" s="6" t="s">
        <v>52</v>
      </c>
      <c r="D28" s="10"/>
      <c r="E28" s="58"/>
      <c r="F28" s="12">
        <v>0</v>
      </c>
      <c r="G28" s="58"/>
      <c r="H28" s="12">
        <v>0</v>
      </c>
    </row>
    <row r="29" spans="2:8" ht="21" customHeight="1">
      <c r="B29" s="85" t="s">
        <v>21</v>
      </c>
      <c r="C29" s="86"/>
      <c r="D29" s="20"/>
      <c r="E29" s="58"/>
      <c r="F29" s="21">
        <f>F24+F28</f>
        <v>5144853</v>
      </c>
      <c r="G29" s="58"/>
      <c r="H29" s="21">
        <f>H24+H28</f>
        <v>145320</v>
      </c>
    </row>
    <row r="30" spans="2:8" ht="21" customHeight="1">
      <c r="B30" s="91" t="s">
        <v>22</v>
      </c>
      <c r="C30" s="92"/>
      <c r="D30" s="20"/>
      <c r="E30" s="58"/>
      <c r="F30" s="12"/>
      <c r="G30" s="58"/>
      <c r="H30" s="12"/>
    </row>
    <row r="31" spans="2:8" ht="21" customHeight="1">
      <c r="B31" s="9" t="s">
        <v>0</v>
      </c>
      <c r="C31" s="6" t="s">
        <v>53</v>
      </c>
      <c r="D31" s="10"/>
      <c r="E31" s="58"/>
      <c r="F31" s="12">
        <v>0</v>
      </c>
      <c r="G31" s="58"/>
      <c r="H31" s="12">
        <v>0</v>
      </c>
    </row>
    <row r="32" spans="2:8" ht="21" customHeight="1">
      <c r="B32" s="9" t="s">
        <v>9</v>
      </c>
      <c r="C32" s="6" t="s">
        <v>54</v>
      </c>
      <c r="D32" s="10"/>
      <c r="E32" s="58"/>
      <c r="F32" s="41">
        <f>E38</f>
        <v>392667285</v>
      </c>
      <c r="G32" s="58"/>
      <c r="H32" s="41">
        <f>G38</f>
        <v>392155883</v>
      </c>
    </row>
    <row r="33" spans="2:8" ht="9.75" customHeight="1">
      <c r="B33" s="15"/>
      <c r="C33" s="68"/>
      <c r="D33" s="69"/>
      <c r="E33" s="70"/>
      <c r="F33" s="70"/>
      <c r="G33" s="70"/>
      <c r="H33" s="70"/>
    </row>
    <row r="34" spans="2:8" ht="24" customHeight="1">
      <c r="B34" s="19" t="s">
        <v>93</v>
      </c>
      <c r="C34" s="71"/>
      <c r="D34" s="20"/>
      <c r="E34" s="72"/>
      <c r="F34" s="72"/>
      <c r="G34" s="72"/>
      <c r="H34" s="72"/>
    </row>
    <row r="35" spans="2:8" ht="21.75" customHeight="1">
      <c r="B35" s="19" t="s">
        <v>132</v>
      </c>
      <c r="C35" s="71"/>
      <c r="D35" s="20"/>
      <c r="E35" s="72"/>
      <c r="F35" s="72"/>
      <c r="G35" s="72"/>
      <c r="H35" s="72"/>
    </row>
    <row r="36" spans="2:8" ht="21.75" customHeight="1">
      <c r="B36" s="2" t="s">
        <v>87</v>
      </c>
      <c r="C36" s="3"/>
      <c r="E36" s="42"/>
      <c r="F36" s="43"/>
      <c r="G36" s="42"/>
      <c r="H36" s="43"/>
    </row>
    <row r="37" spans="2:8" ht="39.75" customHeight="1">
      <c r="B37" s="93" t="s">
        <v>17</v>
      </c>
      <c r="C37" s="94"/>
      <c r="D37" s="95"/>
      <c r="E37" s="77" t="s">
        <v>134</v>
      </c>
      <c r="F37" s="78"/>
      <c r="G37" s="77" t="s">
        <v>135</v>
      </c>
      <c r="H37" s="78"/>
    </row>
    <row r="38" spans="1:8" ht="21" customHeight="1">
      <c r="A38" s="18"/>
      <c r="B38" s="11" t="s">
        <v>28</v>
      </c>
      <c r="C38" s="6" t="s">
        <v>80</v>
      </c>
      <c r="D38" s="10"/>
      <c r="E38" s="59">
        <v>392667285</v>
      </c>
      <c r="F38" s="41"/>
      <c r="G38" s="59">
        <v>392155883</v>
      </c>
      <c r="H38" s="41"/>
    </row>
    <row r="39" spans="1:8" ht="25.5" customHeight="1">
      <c r="A39" s="18"/>
      <c r="B39" s="11"/>
      <c r="C39" s="87" t="s">
        <v>146</v>
      </c>
      <c r="D39" s="88"/>
      <c r="E39" s="59"/>
      <c r="F39" s="41"/>
      <c r="G39" s="59"/>
      <c r="H39" s="41"/>
    </row>
    <row r="40" spans="2:8" ht="21" customHeight="1">
      <c r="B40" s="85" t="s">
        <v>23</v>
      </c>
      <c r="C40" s="86"/>
      <c r="D40" s="20"/>
      <c r="E40" s="12"/>
      <c r="F40" s="65">
        <f>SUM(F31:F32)</f>
        <v>392667285</v>
      </c>
      <c r="G40" s="12"/>
      <c r="H40" s="65">
        <f>SUM(H31:H32)</f>
        <v>392155883</v>
      </c>
    </row>
    <row r="41" spans="2:8" ht="21" customHeight="1" thickBot="1">
      <c r="B41" s="85" t="s">
        <v>24</v>
      </c>
      <c r="C41" s="86"/>
      <c r="D41" s="20"/>
      <c r="E41" s="12"/>
      <c r="F41" s="66">
        <f>SUM(F29,F40)</f>
        <v>397812138</v>
      </c>
      <c r="G41" s="12"/>
      <c r="H41" s="66">
        <f>SUM(H29,H40)</f>
        <v>392301203</v>
      </c>
    </row>
    <row r="42" spans="2:8" ht="9" customHeight="1" thickTop="1">
      <c r="B42" s="15"/>
      <c r="C42" s="16"/>
      <c r="D42" s="17"/>
      <c r="E42" s="60"/>
      <c r="F42" s="60"/>
      <c r="G42" s="60"/>
      <c r="H42" s="60"/>
    </row>
    <row r="44" spans="6:8" ht="14.25">
      <c r="F44" s="24">
        <f>F22-F41</f>
        <v>0</v>
      </c>
      <c r="H44" s="24">
        <f>H22-H41</f>
        <v>0</v>
      </c>
    </row>
    <row r="45" spans="5:8" ht="14.25">
      <c r="E45" s="23"/>
      <c r="F45" s="39"/>
      <c r="G45" s="23"/>
      <c r="H45" s="39"/>
    </row>
    <row r="46" spans="5:8" ht="14.25">
      <c r="E46" s="23">
        <f>E38-G38</f>
        <v>511402</v>
      </c>
      <c r="G46" s="23"/>
      <c r="H46" s="39"/>
    </row>
    <row r="47" spans="5:8" ht="14.25">
      <c r="E47" s="23"/>
      <c r="G47" s="23"/>
      <c r="H47" s="39"/>
    </row>
    <row r="51" spans="5:8" ht="14.25">
      <c r="E51" s="38"/>
      <c r="F51" s="37"/>
      <c r="G51" s="38"/>
      <c r="H51" s="37"/>
    </row>
    <row r="52" spans="6:8" ht="14.25">
      <c r="F52" s="37"/>
      <c r="H52" s="37"/>
    </row>
  </sheetData>
  <sheetProtection/>
  <mergeCells count="17">
    <mergeCell ref="B41:C41"/>
    <mergeCell ref="C39:D39"/>
    <mergeCell ref="B7:C7"/>
    <mergeCell ref="B22:C22"/>
    <mergeCell ref="B23:C23"/>
    <mergeCell ref="B29:C29"/>
    <mergeCell ref="B30:C30"/>
    <mergeCell ref="B40:C40"/>
    <mergeCell ref="B37:D37"/>
    <mergeCell ref="E37:F37"/>
    <mergeCell ref="G37:H37"/>
    <mergeCell ref="B1:H1"/>
    <mergeCell ref="B2:H2"/>
    <mergeCell ref="B3:H3"/>
    <mergeCell ref="B6:D6"/>
    <mergeCell ref="E6:F6"/>
    <mergeCell ref="G6:H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3"/>
  <sheetViews>
    <sheetView zoomScalePageLayoutView="0" workbookViewId="0" topLeftCell="A15">
      <selection activeCell="L15" sqref="L15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9" width="8.88671875" style="1" customWidth="1"/>
    <col min="10" max="10" width="15.4453125" style="1" customWidth="1"/>
    <col min="11" max="16384" width="8.88671875" style="1" customWidth="1"/>
  </cols>
  <sheetData>
    <row r="1" spans="2:8" ht="34.5" customHeight="1">
      <c r="B1" s="79" t="s">
        <v>95</v>
      </c>
      <c r="C1" s="79"/>
      <c r="D1" s="79"/>
      <c r="E1" s="79"/>
      <c r="F1" s="79"/>
      <c r="G1" s="79"/>
      <c r="H1" s="79"/>
    </row>
    <row r="2" spans="2:8" ht="15" customHeight="1">
      <c r="B2" s="80" t="s">
        <v>136</v>
      </c>
      <c r="C2" s="80"/>
      <c r="D2" s="80"/>
      <c r="E2" s="80"/>
      <c r="F2" s="80"/>
      <c r="G2" s="80"/>
      <c r="H2" s="80"/>
    </row>
    <row r="3" spans="2:8" ht="15" customHeight="1">
      <c r="B3" s="80" t="s">
        <v>125</v>
      </c>
      <c r="C3" s="80"/>
      <c r="D3" s="80"/>
      <c r="E3" s="80"/>
      <c r="F3" s="80"/>
      <c r="G3" s="80"/>
      <c r="H3" s="8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87</v>
      </c>
      <c r="C5" s="3"/>
      <c r="E5" s="42"/>
      <c r="F5" s="43"/>
      <c r="G5" s="42"/>
      <c r="H5" s="43" t="s">
        <v>27</v>
      </c>
    </row>
    <row r="6" spans="2:8" ht="39.75" customHeight="1">
      <c r="B6" s="93" t="s">
        <v>17</v>
      </c>
      <c r="C6" s="94"/>
      <c r="D6" s="95"/>
      <c r="E6" s="77" t="s">
        <v>134</v>
      </c>
      <c r="F6" s="95"/>
      <c r="G6" s="77" t="s">
        <v>135</v>
      </c>
      <c r="H6" s="95"/>
    </row>
    <row r="7" spans="2:8" ht="21" customHeight="1">
      <c r="B7" s="9" t="s">
        <v>0</v>
      </c>
      <c r="C7" s="27" t="s">
        <v>55</v>
      </c>
      <c r="E7" s="73"/>
      <c r="F7" s="12">
        <f>SUM(E8:E10)</f>
        <v>320254000</v>
      </c>
      <c r="G7" s="73"/>
      <c r="H7" s="12">
        <f>SUM(G8:G10)</f>
        <v>310312000</v>
      </c>
    </row>
    <row r="8" spans="2:8" ht="21" customHeight="1">
      <c r="B8" s="11" t="s">
        <v>1</v>
      </c>
      <c r="C8" s="27" t="s">
        <v>99</v>
      </c>
      <c r="E8" s="12">
        <v>90585000</v>
      </c>
      <c r="F8" s="12"/>
      <c r="G8" s="12">
        <v>87066000</v>
      </c>
      <c r="H8" s="12"/>
    </row>
    <row r="9" spans="2:8" ht="21" customHeight="1">
      <c r="B9" s="11" t="s">
        <v>2</v>
      </c>
      <c r="C9" s="27" t="s">
        <v>100</v>
      </c>
      <c r="E9" s="12">
        <v>224949000</v>
      </c>
      <c r="F9" s="12"/>
      <c r="G9" s="12">
        <v>198196000</v>
      </c>
      <c r="H9" s="12"/>
    </row>
    <row r="10" spans="2:8" ht="21" customHeight="1">
      <c r="B10" s="11" t="s">
        <v>3</v>
      </c>
      <c r="C10" s="27" t="s">
        <v>128</v>
      </c>
      <c r="E10" s="12">
        <v>4720000</v>
      </c>
      <c r="F10" s="12"/>
      <c r="G10" s="12">
        <v>25050000</v>
      </c>
      <c r="H10" s="12"/>
    </row>
    <row r="11" spans="2:8" ht="21" customHeight="1">
      <c r="B11" s="9" t="s">
        <v>36</v>
      </c>
      <c r="C11" s="6" t="s">
        <v>56</v>
      </c>
      <c r="D11" s="10"/>
      <c r="E11" s="12"/>
      <c r="F11" s="12">
        <f>SUM(E12:E43)</f>
        <v>319910405</v>
      </c>
      <c r="G11" s="12"/>
      <c r="H11" s="12">
        <f>SUM(G12:G43)</f>
        <v>287498572</v>
      </c>
    </row>
    <row r="12" spans="2:8" ht="21" customHeight="1">
      <c r="B12" s="11" t="s">
        <v>28</v>
      </c>
      <c r="C12" s="6" t="s">
        <v>57</v>
      </c>
      <c r="D12" s="48"/>
      <c r="E12" s="12">
        <v>196643040</v>
      </c>
      <c r="F12" s="12"/>
      <c r="G12" s="12">
        <v>176632500</v>
      </c>
      <c r="H12" s="12"/>
    </row>
    <row r="13" spans="2:8" ht="21" customHeight="1">
      <c r="B13" s="11" t="s">
        <v>2</v>
      </c>
      <c r="C13" s="6" t="s">
        <v>26</v>
      </c>
      <c r="D13" s="10"/>
      <c r="E13" s="12">
        <v>14472750</v>
      </c>
      <c r="F13" s="12"/>
      <c r="G13" s="12">
        <v>12776000</v>
      </c>
      <c r="H13" s="12"/>
    </row>
    <row r="14" spans="2:8" ht="21" customHeight="1">
      <c r="B14" s="11" t="s">
        <v>3</v>
      </c>
      <c r="C14" s="6" t="s">
        <v>107</v>
      </c>
      <c r="D14" s="10"/>
      <c r="E14" s="12">
        <v>1356000</v>
      </c>
      <c r="F14" s="12"/>
      <c r="G14" s="12">
        <v>1470000</v>
      </c>
      <c r="H14" s="12"/>
    </row>
    <row r="15" spans="2:8" ht="21" customHeight="1">
      <c r="B15" s="11" t="s">
        <v>4</v>
      </c>
      <c r="C15" s="6" t="s">
        <v>58</v>
      </c>
      <c r="D15" s="10"/>
      <c r="E15" s="12">
        <v>3400000</v>
      </c>
      <c r="F15" s="12"/>
      <c r="G15" s="12">
        <v>5500000</v>
      </c>
      <c r="H15" s="12"/>
    </row>
    <row r="16" spans="2:8" ht="21" customHeight="1">
      <c r="B16" s="11" t="s">
        <v>5</v>
      </c>
      <c r="C16" s="6" t="s">
        <v>59</v>
      </c>
      <c r="D16" s="10"/>
      <c r="E16" s="12">
        <v>1626890</v>
      </c>
      <c r="F16" s="13"/>
      <c r="G16" s="12">
        <v>1660090</v>
      </c>
      <c r="H16" s="13"/>
    </row>
    <row r="17" spans="2:8" ht="21" customHeight="1">
      <c r="B17" s="11" t="s">
        <v>6</v>
      </c>
      <c r="C17" s="6" t="s">
        <v>60</v>
      </c>
      <c r="D17" s="10"/>
      <c r="E17" s="12">
        <v>2461470</v>
      </c>
      <c r="F17" s="12"/>
      <c r="G17" s="12">
        <v>2424290</v>
      </c>
      <c r="H17" s="12"/>
    </row>
    <row r="18" spans="2:8" ht="21" customHeight="1">
      <c r="B18" s="11" t="s">
        <v>7</v>
      </c>
      <c r="C18" s="6" t="s">
        <v>61</v>
      </c>
      <c r="D18" s="10"/>
      <c r="E18" s="40">
        <v>2600240</v>
      </c>
      <c r="F18" s="12"/>
      <c r="G18" s="40">
        <v>2966820</v>
      </c>
      <c r="H18" s="12"/>
    </row>
    <row r="19" spans="2:8" ht="21" customHeight="1">
      <c r="B19" s="11" t="s">
        <v>8</v>
      </c>
      <c r="C19" s="6" t="s">
        <v>141</v>
      </c>
      <c r="D19" s="10"/>
      <c r="E19" s="40">
        <v>61750</v>
      </c>
      <c r="F19" s="12"/>
      <c r="G19" s="75">
        <v>0</v>
      </c>
      <c r="H19" s="12"/>
    </row>
    <row r="20" spans="2:8" s="18" customFormat="1" ht="21" customHeight="1">
      <c r="B20" s="11" t="s">
        <v>25</v>
      </c>
      <c r="C20" s="6" t="s">
        <v>41</v>
      </c>
      <c r="D20" s="45"/>
      <c r="E20" s="46">
        <v>10048518</v>
      </c>
      <c r="F20" s="49"/>
      <c r="G20" s="46">
        <v>5188672</v>
      </c>
      <c r="H20" s="49"/>
    </row>
    <row r="21" spans="2:8" ht="21" customHeight="1">
      <c r="B21" s="11" t="s">
        <v>29</v>
      </c>
      <c r="C21" s="6" t="s">
        <v>101</v>
      </c>
      <c r="D21" s="10"/>
      <c r="E21" s="12">
        <v>2146000</v>
      </c>
      <c r="F21" s="12"/>
      <c r="G21" s="12">
        <v>581100</v>
      </c>
      <c r="H21" s="12"/>
    </row>
    <row r="22" spans="2:8" ht="21" customHeight="1">
      <c r="B22" s="11" t="s">
        <v>88</v>
      </c>
      <c r="C22" s="6" t="s">
        <v>62</v>
      </c>
      <c r="D22" s="10"/>
      <c r="E22" s="12">
        <v>19382213</v>
      </c>
      <c r="F22" s="12"/>
      <c r="G22" s="12">
        <v>15588750</v>
      </c>
      <c r="H22" s="12"/>
    </row>
    <row r="23" spans="2:8" ht="21" customHeight="1">
      <c r="B23" s="11" t="s">
        <v>12</v>
      </c>
      <c r="C23" s="6" t="s">
        <v>140</v>
      </c>
      <c r="D23" s="10"/>
      <c r="E23" s="12">
        <v>2520450</v>
      </c>
      <c r="F23" s="12"/>
      <c r="G23" s="12">
        <v>0</v>
      </c>
      <c r="H23" s="12"/>
    </row>
    <row r="24" spans="2:8" ht="21" customHeight="1">
      <c r="B24" s="11" t="s">
        <v>89</v>
      </c>
      <c r="C24" s="6" t="s">
        <v>129</v>
      </c>
      <c r="D24" s="10"/>
      <c r="E24" s="12">
        <v>144000</v>
      </c>
      <c r="F24" s="12"/>
      <c r="G24" s="12">
        <v>792000</v>
      </c>
      <c r="H24" s="12"/>
    </row>
    <row r="25" spans="2:8" s="18" customFormat="1" ht="21" customHeight="1">
      <c r="B25" s="11" t="s">
        <v>67</v>
      </c>
      <c r="C25" s="6" t="s">
        <v>102</v>
      </c>
      <c r="D25" s="45"/>
      <c r="E25" s="46">
        <v>500000</v>
      </c>
      <c r="F25" s="47"/>
      <c r="G25" s="46">
        <v>350000</v>
      </c>
      <c r="H25" s="47"/>
    </row>
    <row r="26" spans="2:8" ht="21" customHeight="1">
      <c r="B26" s="11" t="s">
        <v>90</v>
      </c>
      <c r="C26" s="6" t="s">
        <v>66</v>
      </c>
      <c r="D26" s="10"/>
      <c r="E26" s="12">
        <v>0</v>
      </c>
      <c r="F26" s="13"/>
      <c r="G26" s="12">
        <v>742587</v>
      </c>
      <c r="H26" s="13"/>
    </row>
    <row r="27" spans="2:8" ht="21" customHeight="1">
      <c r="B27" s="11" t="s">
        <v>91</v>
      </c>
      <c r="C27" s="6" t="s">
        <v>65</v>
      </c>
      <c r="D27" s="10"/>
      <c r="E27" s="12">
        <v>4875610</v>
      </c>
      <c r="F27" s="13"/>
      <c r="G27" s="12">
        <v>1626110</v>
      </c>
      <c r="H27" s="13"/>
    </row>
    <row r="28" spans="2:8" ht="21" customHeight="1">
      <c r="B28" s="11" t="s">
        <v>120</v>
      </c>
      <c r="C28" s="6" t="s">
        <v>63</v>
      </c>
      <c r="D28" s="10"/>
      <c r="E28" s="12">
        <v>1584000</v>
      </c>
      <c r="F28" s="53"/>
      <c r="G28" s="12">
        <v>1584000</v>
      </c>
      <c r="H28" s="53"/>
    </row>
    <row r="29" spans="2:8" ht="21" customHeight="1">
      <c r="B29" s="11" t="s">
        <v>121</v>
      </c>
      <c r="C29" s="6" t="s">
        <v>64</v>
      </c>
      <c r="D29" s="10"/>
      <c r="E29" s="12">
        <v>100000</v>
      </c>
      <c r="F29" s="53"/>
      <c r="G29" s="12">
        <v>100000</v>
      </c>
      <c r="H29" s="53"/>
    </row>
    <row r="30" spans="2:8" ht="21" customHeight="1">
      <c r="B30" s="11" t="s">
        <v>68</v>
      </c>
      <c r="C30" s="6" t="s">
        <v>103</v>
      </c>
      <c r="D30" s="10"/>
      <c r="E30" s="12">
        <v>1223084</v>
      </c>
      <c r="F30" s="53"/>
      <c r="G30" s="12">
        <v>1096493</v>
      </c>
      <c r="H30" s="53"/>
    </row>
    <row r="31" spans="2:8" ht="21" customHeight="1">
      <c r="B31" s="11" t="s">
        <v>92</v>
      </c>
      <c r="C31" s="6" t="s">
        <v>138</v>
      </c>
      <c r="D31" s="10"/>
      <c r="E31" s="12">
        <v>5000000</v>
      </c>
      <c r="F31" s="53"/>
      <c r="G31" s="12">
        <v>0</v>
      </c>
      <c r="H31" s="53"/>
    </row>
    <row r="32" spans="2:8" s="18" customFormat="1" ht="21" customHeight="1">
      <c r="B32" s="11" t="s">
        <v>69</v>
      </c>
      <c r="C32" s="6" t="s">
        <v>81</v>
      </c>
      <c r="D32" s="45"/>
      <c r="E32" s="12">
        <v>29769790</v>
      </c>
      <c r="F32" s="44"/>
      <c r="G32" s="12">
        <v>35270460</v>
      </c>
      <c r="H32" s="44"/>
    </row>
    <row r="33" spans="2:8" ht="9.75" customHeight="1">
      <c r="B33" s="15"/>
      <c r="C33" s="68"/>
      <c r="D33" s="69"/>
      <c r="E33" s="70"/>
      <c r="F33" s="70"/>
      <c r="G33" s="70"/>
      <c r="H33" s="70"/>
    </row>
    <row r="34" spans="2:8" ht="21.75" customHeight="1">
      <c r="B34" s="19" t="s">
        <v>93</v>
      </c>
      <c r="C34" s="71"/>
      <c r="D34" s="20"/>
      <c r="E34" s="72"/>
      <c r="F34" s="72"/>
      <c r="G34" s="72"/>
      <c r="H34" s="72"/>
    </row>
    <row r="35" spans="2:8" ht="21.75" customHeight="1">
      <c r="B35" s="19" t="s">
        <v>96</v>
      </c>
      <c r="C35" s="71"/>
      <c r="D35" s="20"/>
      <c r="E35" s="72"/>
      <c r="F35" s="72"/>
      <c r="G35" s="72"/>
      <c r="H35" s="72"/>
    </row>
    <row r="36" spans="2:8" ht="21.75" customHeight="1">
      <c r="B36" s="2" t="s">
        <v>87</v>
      </c>
      <c r="C36" s="3"/>
      <c r="E36" s="42"/>
      <c r="F36" s="43"/>
      <c r="G36" s="42"/>
      <c r="H36" s="43"/>
    </row>
    <row r="37" spans="2:8" ht="39.75" customHeight="1">
      <c r="B37" s="93" t="s">
        <v>17</v>
      </c>
      <c r="C37" s="94"/>
      <c r="D37" s="95"/>
      <c r="E37" s="77" t="s">
        <v>134</v>
      </c>
      <c r="F37" s="95"/>
      <c r="G37" s="77" t="s">
        <v>135</v>
      </c>
      <c r="H37" s="95"/>
    </row>
    <row r="38" spans="2:8" s="18" customFormat="1" ht="21" customHeight="1">
      <c r="B38" s="11" t="s">
        <v>147</v>
      </c>
      <c r="C38" s="6" t="s">
        <v>109</v>
      </c>
      <c r="D38" s="45"/>
      <c r="E38" s="12">
        <v>200000</v>
      </c>
      <c r="F38" s="44"/>
      <c r="G38" s="12">
        <v>4530700</v>
      </c>
      <c r="H38" s="44"/>
    </row>
    <row r="39" spans="2:8" s="18" customFormat="1" ht="21" customHeight="1">
      <c r="B39" s="11" t="s">
        <v>148</v>
      </c>
      <c r="C39" s="6" t="s">
        <v>82</v>
      </c>
      <c r="D39" s="45"/>
      <c r="E39" s="12">
        <v>1200000</v>
      </c>
      <c r="F39" s="44"/>
      <c r="G39" s="12">
        <v>1500000</v>
      </c>
      <c r="H39" s="44"/>
    </row>
    <row r="40" spans="2:8" s="18" customFormat="1" ht="21" customHeight="1">
      <c r="B40" s="11" t="s">
        <v>149</v>
      </c>
      <c r="C40" s="6" t="s">
        <v>86</v>
      </c>
      <c r="D40" s="10"/>
      <c r="E40" s="12">
        <v>1332400</v>
      </c>
      <c r="F40" s="44"/>
      <c r="G40" s="12">
        <v>1810000</v>
      </c>
      <c r="H40" s="44"/>
    </row>
    <row r="41" spans="2:8" s="18" customFormat="1" ht="21" customHeight="1">
      <c r="B41" s="11" t="s">
        <v>150</v>
      </c>
      <c r="C41" s="6" t="s">
        <v>83</v>
      </c>
      <c r="D41" s="10"/>
      <c r="E41" s="12">
        <v>299000</v>
      </c>
      <c r="F41" s="44"/>
      <c r="G41" s="12">
        <v>5950000</v>
      </c>
      <c r="H41" s="44"/>
    </row>
    <row r="42" spans="2:8" s="18" customFormat="1" ht="21" customHeight="1">
      <c r="B42" s="11" t="s">
        <v>142</v>
      </c>
      <c r="C42" s="6" t="s">
        <v>108</v>
      </c>
      <c r="D42" s="10"/>
      <c r="E42" s="12">
        <v>1240600</v>
      </c>
      <c r="F42" s="44"/>
      <c r="G42" s="12">
        <v>2370000</v>
      </c>
      <c r="H42" s="44"/>
    </row>
    <row r="43" spans="2:8" s="18" customFormat="1" ht="21" customHeight="1">
      <c r="B43" s="11" t="s">
        <v>143</v>
      </c>
      <c r="C43" s="6" t="s">
        <v>85</v>
      </c>
      <c r="D43" s="45"/>
      <c r="E43" s="12">
        <v>15722600</v>
      </c>
      <c r="F43" s="44"/>
      <c r="G43" s="12">
        <v>4988000</v>
      </c>
      <c r="H43" s="44"/>
    </row>
    <row r="44" spans="2:8" s="18" customFormat="1" ht="21" customHeight="1">
      <c r="B44" s="14" t="s">
        <v>37</v>
      </c>
      <c r="C44" s="6" t="s">
        <v>70</v>
      </c>
      <c r="D44" s="45"/>
      <c r="E44" s="12"/>
      <c r="F44" s="67">
        <f>F7-F11</f>
        <v>343595</v>
      </c>
      <c r="G44" s="12"/>
      <c r="H44" s="67">
        <f>H7-H11</f>
        <v>22813428</v>
      </c>
    </row>
    <row r="45" spans="2:8" ht="21" customHeight="1">
      <c r="B45" s="14" t="s">
        <v>33</v>
      </c>
      <c r="C45" s="6" t="s">
        <v>71</v>
      </c>
      <c r="D45" s="20"/>
      <c r="E45" s="12"/>
      <c r="F45" s="12">
        <f>SUM(E46:E48)</f>
        <v>214752</v>
      </c>
      <c r="G45" s="12"/>
      <c r="H45" s="12">
        <f>SUM(G46:G48)</f>
        <v>14884</v>
      </c>
    </row>
    <row r="46" spans="2:8" ht="21" customHeight="1">
      <c r="B46" s="11" t="s">
        <v>28</v>
      </c>
      <c r="C46" s="6" t="s">
        <v>40</v>
      </c>
      <c r="D46" s="20"/>
      <c r="E46" s="12">
        <v>15645</v>
      </c>
      <c r="F46" s="12"/>
      <c r="G46" s="12">
        <v>14874</v>
      </c>
      <c r="H46" s="12"/>
    </row>
    <row r="47" spans="2:8" ht="21" customHeight="1">
      <c r="B47" s="11"/>
      <c r="C47" s="6" t="s">
        <v>139</v>
      </c>
      <c r="D47" s="20"/>
      <c r="E47" s="12">
        <v>199090</v>
      </c>
      <c r="F47" s="12"/>
      <c r="G47" s="12"/>
      <c r="H47" s="12"/>
    </row>
    <row r="48" spans="2:8" ht="21" customHeight="1">
      <c r="B48" s="11" t="s">
        <v>2</v>
      </c>
      <c r="C48" s="6" t="s">
        <v>98</v>
      </c>
      <c r="D48" s="20"/>
      <c r="E48" s="12">
        <v>17</v>
      </c>
      <c r="F48" s="12"/>
      <c r="G48" s="12">
        <v>10</v>
      </c>
      <c r="H48" s="12"/>
    </row>
    <row r="49" spans="2:8" ht="21" customHeight="1">
      <c r="B49" s="14" t="s">
        <v>42</v>
      </c>
      <c r="C49" s="6" t="s">
        <v>72</v>
      </c>
      <c r="D49" s="10"/>
      <c r="E49" s="12"/>
      <c r="F49" s="12">
        <f>E50</f>
        <v>46945</v>
      </c>
      <c r="G49" s="12"/>
      <c r="H49" s="12">
        <f>G50</f>
        <v>0</v>
      </c>
    </row>
    <row r="50" spans="2:8" ht="21" customHeight="1">
      <c r="B50" s="11" t="s">
        <v>28</v>
      </c>
      <c r="C50" s="6" t="s">
        <v>122</v>
      </c>
      <c r="D50" s="10"/>
      <c r="E50" s="12">
        <v>46945</v>
      </c>
      <c r="F50" s="12"/>
      <c r="G50" s="12">
        <v>0</v>
      </c>
      <c r="H50" s="12"/>
    </row>
    <row r="51" spans="2:8" ht="21" customHeight="1" thickBot="1">
      <c r="B51" s="14" t="s">
        <v>43</v>
      </c>
      <c r="C51" s="6" t="s">
        <v>111</v>
      </c>
      <c r="D51" s="20"/>
      <c r="E51" s="12"/>
      <c r="F51" s="66">
        <f>SUM(F44,F45,-F49)</f>
        <v>511402</v>
      </c>
      <c r="G51" s="12"/>
      <c r="H51" s="66">
        <f>SUM(H44,H45,-H49)</f>
        <v>22828312</v>
      </c>
    </row>
    <row r="52" spans="2:8" ht="9.75" customHeight="1" thickTop="1">
      <c r="B52" s="22"/>
      <c r="C52" s="16"/>
      <c r="D52" s="17"/>
      <c r="E52" s="26"/>
      <c r="F52" s="26"/>
      <c r="G52" s="26"/>
      <c r="H52" s="26"/>
    </row>
    <row r="53" spans="2:8" ht="21.75" customHeight="1">
      <c r="B53" s="96"/>
      <c r="C53" s="96"/>
      <c r="D53" s="96"/>
      <c r="E53" s="96"/>
      <c r="F53" s="96"/>
      <c r="G53" s="1"/>
      <c r="H53" s="1"/>
    </row>
    <row r="56" spans="5:8" ht="14.25">
      <c r="E56" s="23"/>
      <c r="F56" s="39"/>
      <c r="G56" s="23"/>
      <c r="H56" s="39"/>
    </row>
    <row r="57" spans="5:8" ht="14.25">
      <c r="E57" s="23"/>
      <c r="F57" s="39"/>
      <c r="G57" s="23"/>
      <c r="H57" s="39"/>
    </row>
    <row r="58" spans="5:8" ht="14.25">
      <c r="E58" s="23"/>
      <c r="F58" s="74"/>
      <c r="G58" s="23"/>
      <c r="H58" s="39"/>
    </row>
    <row r="62" spans="5:8" ht="14.25">
      <c r="E62" s="38"/>
      <c r="F62" s="37"/>
      <c r="G62" s="38"/>
      <c r="H62" s="37"/>
    </row>
    <row r="63" spans="6:8" ht="14.25">
      <c r="F63" s="37"/>
      <c r="H63" s="37"/>
    </row>
  </sheetData>
  <sheetProtection/>
  <mergeCells count="10">
    <mergeCell ref="G6:H6"/>
    <mergeCell ref="G37:H37"/>
    <mergeCell ref="B1:H1"/>
    <mergeCell ref="B2:H2"/>
    <mergeCell ref="B3:H3"/>
    <mergeCell ref="B53:F53"/>
    <mergeCell ref="B6:D6"/>
    <mergeCell ref="E6:F6"/>
    <mergeCell ref="B37:D37"/>
    <mergeCell ref="E37:F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2"/>
  <sheetViews>
    <sheetView tabSelected="1" workbookViewId="0" topLeftCell="A1">
      <selection activeCell="K7" sqref="K7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4" customWidth="1"/>
    <col min="9" max="16384" width="8.88671875" style="1" customWidth="1"/>
  </cols>
  <sheetData>
    <row r="1" spans="2:8" ht="34.5" customHeight="1">
      <c r="B1" s="79" t="s">
        <v>97</v>
      </c>
      <c r="C1" s="79"/>
      <c r="D1" s="79"/>
      <c r="E1" s="79"/>
      <c r="F1" s="79"/>
      <c r="G1" s="79"/>
      <c r="H1" s="79"/>
    </row>
    <row r="2" spans="2:8" ht="15" customHeight="1">
      <c r="B2" s="80" t="s">
        <v>151</v>
      </c>
      <c r="C2" s="80"/>
      <c r="D2" s="80"/>
      <c r="E2" s="80"/>
      <c r="F2" s="80"/>
      <c r="G2" s="80"/>
      <c r="H2" s="80"/>
    </row>
    <row r="3" spans="2:8" ht="15" customHeight="1">
      <c r="B3" s="80" t="s">
        <v>125</v>
      </c>
      <c r="C3" s="80"/>
      <c r="D3" s="80"/>
      <c r="E3" s="80"/>
      <c r="F3" s="80"/>
      <c r="G3" s="80"/>
      <c r="H3" s="80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87</v>
      </c>
      <c r="C5" s="3"/>
      <c r="E5" s="42"/>
      <c r="F5" s="43"/>
      <c r="G5" s="42"/>
      <c r="H5" s="43" t="s">
        <v>27</v>
      </c>
    </row>
    <row r="6" spans="2:8" ht="39.75" customHeight="1">
      <c r="B6" s="93" t="s">
        <v>17</v>
      </c>
      <c r="C6" s="94"/>
      <c r="D6" s="95"/>
      <c r="E6" s="77" t="s">
        <v>152</v>
      </c>
      <c r="F6" s="95"/>
      <c r="G6" s="77" t="s">
        <v>153</v>
      </c>
      <c r="H6" s="95"/>
    </row>
    <row r="7" spans="2:8" ht="21" customHeight="1">
      <c r="B7" s="35" t="s">
        <v>0</v>
      </c>
      <c r="C7" s="29" t="s">
        <v>73</v>
      </c>
      <c r="E7" s="30"/>
      <c r="F7" s="33">
        <f>+E8+E9+E12+E14</f>
        <v>14784325</v>
      </c>
      <c r="G7" s="30"/>
      <c r="H7" s="33">
        <f>+G8+G9+G12+G14</f>
        <v>27315384</v>
      </c>
    </row>
    <row r="8" spans="2:8" ht="21" customHeight="1">
      <c r="B8" s="28" t="s">
        <v>1</v>
      </c>
      <c r="C8" s="29" t="s">
        <v>74</v>
      </c>
      <c r="E8" s="31">
        <f>운영!F51</f>
        <v>511402</v>
      </c>
      <c r="F8" s="36"/>
      <c r="G8" s="31">
        <f>운영!H51</f>
        <v>22828312</v>
      </c>
      <c r="H8" s="36"/>
    </row>
    <row r="9" spans="2:8" ht="21" customHeight="1">
      <c r="B9" s="28" t="s">
        <v>2</v>
      </c>
      <c r="C9" s="61" t="s">
        <v>112</v>
      </c>
      <c r="D9" s="5"/>
      <c r="E9" s="51">
        <f>SUM(E10:E11)</f>
        <v>10095463</v>
      </c>
      <c r="F9" s="36"/>
      <c r="G9" s="51">
        <f>SUM(G10:G11)</f>
        <v>5188672</v>
      </c>
      <c r="H9" s="36"/>
    </row>
    <row r="10" spans="2:8" ht="21" customHeight="1">
      <c r="B10" s="32" t="s">
        <v>30</v>
      </c>
      <c r="C10" s="29" t="s">
        <v>15</v>
      </c>
      <c r="E10" s="12">
        <v>10048518</v>
      </c>
      <c r="F10" s="36"/>
      <c r="G10" s="12">
        <v>5188672</v>
      </c>
      <c r="H10" s="36"/>
    </row>
    <row r="11" spans="2:8" ht="21" customHeight="1">
      <c r="B11" s="32" t="s">
        <v>31</v>
      </c>
      <c r="C11" s="29" t="s">
        <v>122</v>
      </c>
      <c r="E11" s="12">
        <v>46945</v>
      </c>
      <c r="F11" s="36"/>
      <c r="G11" s="12">
        <v>0</v>
      </c>
      <c r="H11" s="36"/>
    </row>
    <row r="12" spans="2:8" ht="21" customHeight="1">
      <c r="B12" s="28" t="s">
        <v>3</v>
      </c>
      <c r="C12" s="61" t="s">
        <v>113</v>
      </c>
      <c r="D12" s="10"/>
      <c r="E12" s="31">
        <f>-E13</f>
        <v>-199090</v>
      </c>
      <c r="F12" s="36"/>
      <c r="G12" s="60">
        <v>0</v>
      </c>
      <c r="H12" s="36"/>
    </row>
    <row r="13" spans="2:8" ht="21" customHeight="1">
      <c r="B13" s="32" t="s">
        <v>30</v>
      </c>
      <c r="C13" s="29" t="s">
        <v>139</v>
      </c>
      <c r="D13" s="10"/>
      <c r="E13" s="60">
        <v>199090</v>
      </c>
      <c r="F13" s="36"/>
      <c r="G13" s="60">
        <v>0</v>
      </c>
      <c r="H13" s="36"/>
    </row>
    <row r="14" spans="2:8" ht="21" customHeight="1">
      <c r="B14" s="28" t="s">
        <v>4</v>
      </c>
      <c r="C14" s="61" t="s">
        <v>84</v>
      </c>
      <c r="D14" s="10"/>
      <c r="E14" s="31">
        <f>SUM(E15:E18)</f>
        <v>4376550</v>
      </c>
      <c r="F14" s="36"/>
      <c r="G14" s="31">
        <f>SUM(G15:G18)</f>
        <v>-701600</v>
      </c>
      <c r="H14" s="36"/>
    </row>
    <row r="15" spans="2:8" ht="21" customHeight="1">
      <c r="B15" s="32" t="s">
        <v>30</v>
      </c>
      <c r="C15" s="29" t="s">
        <v>75</v>
      </c>
      <c r="D15" s="10"/>
      <c r="E15" s="33">
        <v>-623613</v>
      </c>
      <c r="F15" s="36"/>
      <c r="G15" s="33">
        <v>-713470</v>
      </c>
      <c r="H15" s="36"/>
    </row>
    <row r="16" spans="2:8" ht="21" customHeight="1">
      <c r="B16" s="32" t="s">
        <v>31</v>
      </c>
      <c r="C16" s="29" t="s">
        <v>76</v>
      </c>
      <c r="D16" s="10"/>
      <c r="E16" s="33">
        <v>630</v>
      </c>
      <c r="F16" s="36"/>
      <c r="G16" s="33">
        <v>6680</v>
      </c>
      <c r="H16" s="36"/>
    </row>
    <row r="17" spans="2:8" ht="21" customHeight="1">
      <c r="B17" s="32" t="s">
        <v>32</v>
      </c>
      <c r="C17" s="29" t="s">
        <v>44</v>
      </c>
      <c r="D17" s="10"/>
      <c r="E17" s="33">
        <v>-467</v>
      </c>
      <c r="F17" s="36"/>
      <c r="G17" s="33">
        <v>5190</v>
      </c>
      <c r="H17" s="36"/>
    </row>
    <row r="18" spans="2:8" ht="21" customHeight="1">
      <c r="B18" s="32" t="s">
        <v>131</v>
      </c>
      <c r="C18" s="29" t="s">
        <v>144</v>
      </c>
      <c r="D18" s="10"/>
      <c r="E18" s="33">
        <v>5000000</v>
      </c>
      <c r="F18" s="36"/>
      <c r="G18" s="12">
        <v>0</v>
      </c>
      <c r="H18" s="36"/>
    </row>
    <row r="19" spans="2:8" ht="21" customHeight="1">
      <c r="B19" s="34" t="s">
        <v>16</v>
      </c>
      <c r="C19" s="29" t="s">
        <v>104</v>
      </c>
      <c r="D19" s="10"/>
      <c r="E19" s="36"/>
      <c r="F19" s="33" t="e">
        <f>+E20+E22</f>
        <v>#REF!</v>
      </c>
      <c r="G19" s="36"/>
      <c r="H19" s="33">
        <f>+G20+G22</f>
        <v>-27288630</v>
      </c>
    </row>
    <row r="20" spans="2:8" ht="21" customHeight="1">
      <c r="B20" s="28" t="s">
        <v>1</v>
      </c>
      <c r="C20" s="61" t="s">
        <v>114</v>
      </c>
      <c r="D20" s="10"/>
      <c r="E20" s="60" t="e">
        <f>E21</f>
        <v>#REF!</v>
      </c>
      <c r="F20" s="36"/>
      <c r="G20" s="60">
        <f>G21</f>
        <v>0</v>
      </c>
      <c r="H20" s="36"/>
    </row>
    <row r="21" spans="2:8" ht="21" customHeight="1">
      <c r="B21" s="32" t="s">
        <v>30</v>
      </c>
      <c r="C21" s="29" t="s">
        <v>145</v>
      </c>
      <c r="D21" s="10"/>
      <c r="E21" s="60" t="e">
        <f>#REF!+#REF!</f>
        <v>#REF!</v>
      </c>
      <c r="F21" s="76"/>
      <c r="G21" s="60"/>
      <c r="H21" s="76"/>
    </row>
    <row r="22" spans="2:8" ht="21" customHeight="1">
      <c r="B22" s="28" t="s">
        <v>2</v>
      </c>
      <c r="C22" s="61" t="s">
        <v>123</v>
      </c>
      <c r="D22" s="1"/>
      <c r="E22" s="31">
        <f>-SUM(E23:E24)</f>
        <v>-9064000</v>
      </c>
      <c r="F22" s="62"/>
      <c r="G22" s="31">
        <f>-SUM(G23:G24)</f>
        <v>-27288630</v>
      </c>
      <c r="H22" s="62"/>
    </row>
    <row r="23" spans="2:8" ht="21" customHeight="1">
      <c r="B23" s="32" t="s">
        <v>30</v>
      </c>
      <c r="C23" s="29" t="s">
        <v>130</v>
      </c>
      <c r="D23" s="1"/>
      <c r="E23" s="12">
        <v>0</v>
      </c>
      <c r="F23" s="62"/>
      <c r="G23" s="33">
        <v>26188630</v>
      </c>
      <c r="H23" s="62"/>
    </row>
    <row r="24" spans="2:8" ht="21" customHeight="1">
      <c r="B24" s="32" t="s">
        <v>31</v>
      </c>
      <c r="C24" s="29" t="s">
        <v>77</v>
      </c>
      <c r="D24" s="10"/>
      <c r="E24" s="52">
        <v>9064000</v>
      </c>
      <c r="F24" s="36"/>
      <c r="G24" s="52">
        <v>1100000</v>
      </c>
      <c r="H24" s="36"/>
    </row>
    <row r="25" spans="2:8" ht="21" customHeight="1">
      <c r="B25" s="35" t="s">
        <v>10</v>
      </c>
      <c r="C25" s="29" t="s">
        <v>105</v>
      </c>
      <c r="D25" s="10"/>
      <c r="E25" s="52"/>
      <c r="F25" s="12">
        <f>E26+E27</f>
        <v>0</v>
      </c>
      <c r="G25" s="52"/>
      <c r="H25" s="12">
        <f>G26+G27</f>
        <v>0</v>
      </c>
    </row>
    <row r="26" spans="2:8" ht="21" customHeight="1">
      <c r="B26" s="28" t="s">
        <v>1</v>
      </c>
      <c r="C26" s="61" t="s">
        <v>115</v>
      </c>
      <c r="D26" s="10"/>
      <c r="E26" s="50">
        <v>0</v>
      </c>
      <c r="F26" s="36"/>
      <c r="G26" s="50">
        <v>0</v>
      </c>
      <c r="H26" s="36"/>
    </row>
    <row r="27" spans="2:8" ht="21" customHeight="1">
      <c r="B27" s="28" t="s">
        <v>2</v>
      </c>
      <c r="C27" s="61" t="s">
        <v>116</v>
      </c>
      <c r="D27" s="10"/>
      <c r="E27" s="60">
        <v>0</v>
      </c>
      <c r="F27" s="30"/>
      <c r="G27" s="60">
        <v>0</v>
      </c>
      <c r="H27" s="30"/>
    </row>
    <row r="28" spans="2:8" ht="21" customHeight="1">
      <c r="B28" s="35" t="s">
        <v>11</v>
      </c>
      <c r="C28" s="29" t="s">
        <v>106</v>
      </c>
      <c r="D28" s="55"/>
      <c r="E28" s="30"/>
      <c r="F28" s="63" t="e">
        <f>F7+F19+F25</f>
        <v>#REF!</v>
      </c>
      <c r="G28" s="30"/>
      <c r="H28" s="63">
        <f>H7+H19+H25</f>
        <v>26754</v>
      </c>
    </row>
    <row r="29" spans="2:8" ht="21" customHeight="1">
      <c r="B29" s="35" t="s">
        <v>13</v>
      </c>
      <c r="C29" s="29" t="s">
        <v>78</v>
      </c>
      <c r="D29" s="10"/>
      <c r="E29" s="30"/>
      <c r="F29" s="12">
        <f>H30</f>
        <v>1122935</v>
      </c>
      <c r="G29" s="30"/>
      <c r="H29" s="12">
        <v>1096181</v>
      </c>
    </row>
    <row r="30" spans="2:8" ht="21" customHeight="1" thickBot="1">
      <c r="B30" s="35" t="s">
        <v>14</v>
      </c>
      <c r="C30" s="29" t="s">
        <v>79</v>
      </c>
      <c r="D30" s="10"/>
      <c r="E30" s="30"/>
      <c r="F30" s="64" t="e">
        <f>+F28+F29</f>
        <v>#REF!</v>
      </c>
      <c r="G30" s="30"/>
      <c r="H30" s="64">
        <f>+H28+H29</f>
        <v>1122935</v>
      </c>
    </row>
    <row r="31" spans="2:8" ht="9.75" customHeight="1" thickTop="1">
      <c r="B31" s="15"/>
      <c r="C31" s="16"/>
      <c r="D31" s="17"/>
      <c r="E31" s="26"/>
      <c r="F31" s="26"/>
      <c r="G31" s="26"/>
      <c r="H31" s="26"/>
    </row>
    <row r="32" spans="2:8" ht="21.75" customHeight="1">
      <c r="B32" s="96"/>
      <c r="C32" s="96"/>
      <c r="D32" s="96"/>
      <c r="E32" s="96"/>
      <c r="F32" s="96"/>
      <c r="G32" s="1"/>
      <c r="H32" s="1"/>
    </row>
    <row r="34" spans="6:8" ht="14.25">
      <c r="F34" s="24" t="e">
        <f>F30-재무!E9</f>
        <v>#REF!</v>
      </c>
      <c r="H34" s="24">
        <f>H30-재무!G9</f>
        <v>0</v>
      </c>
    </row>
    <row r="35" spans="5:8" ht="14.25">
      <c r="E35" s="23"/>
      <c r="F35" s="39"/>
      <c r="G35" s="23"/>
      <c r="H35" s="39"/>
    </row>
    <row r="36" spans="5:8" ht="14.25">
      <c r="E36" s="23"/>
      <c r="F36" s="39"/>
      <c r="G36" s="23"/>
      <c r="H36" s="39"/>
    </row>
    <row r="37" spans="5:8" ht="14.25">
      <c r="E37" s="23"/>
      <c r="F37" s="39"/>
      <c r="G37" s="23"/>
      <c r="H37" s="39"/>
    </row>
    <row r="41" spans="5:8" ht="14.25">
      <c r="E41" s="38"/>
      <c r="F41" s="37"/>
      <c r="G41" s="38"/>
      <c r="H41" s="37"/>
    </row>
    <row r="42" spans="6:8" ht="14.25">
      <c r="F42" s="37"/>
      <c r="H42" s="37"/>
    </row>
  </sheetData>
  <sheetProtection/>
  <mergeCells count="7">
    <mergeCell ref="B1:H1"/>
    <mergeCell ref="B2:H2"/>
    <mergeCell ref="B3:H3"/>
    <mergeCell ref="E6:F6"/>
    <mergeCell ref="G6:H6"/>
    <mergeCell ref="B32:F32"/>
    <mergeCell ref="B6:D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2013-02-24T14:44:41Z</cp:lastPrinted>
  <dcterms:created xsi:type="dcterms:W3CDTF">2000-10-24T02:05:43Z</dcterms:created>
  <dcterms:modified xsi:type="dcterms:W3CDTF">2019-03-06T00:43:40Z</dcterms:modified>
  <cp:category/>
  <cp:version/>
  <cp:contentType/>
  <cp:contentStatus/>
</cp:coreProperties>
</file>